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ATE2 Expor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Calibri"/>
      <sz val="11.0"/>
      <u val="single"/>
      <color indexed="12"/>
    </font>
  </fonts>
  <fills count="4">
    <fill>
      <patternFill patternType="none"/>
    </fill>
    <fill>
      <patternFill patternType="darkGray"/>
    </fill>
    <fill>
      <patternFill patternType="none">
        <fgColor indexed="10"/>
      </patternFill>
    </fill>
    <fill>
      <patternFill patternType="solid">
        <fgColor indexed="10"/>
      </patternFill>
    </fill>
  </fills>
  <borders count="1">
    <border>
      <left/>
      <right/>
      <top/>
      <bottom/>
      <diagonal/>
    </border>
  </borders>
  <cellStyleXfs count="1">
    <xf numFmtId="0" fontId="0" fillId="0" borderId="0"/>
  </cellStyleXfs>
  <cellXfs count="3">
    <xf numFmtId="0" fontId="0" fillId="0" borderId="0" xfId="0"/>
    <xf numFmtId="0" fontId="1" fillId="0" borderId="0" xfId="0" applyFont="true"/>
    <xf numFmtId="0" fontId="0" fillId="3" borderId="0" xfId="0" applyFill="true"/>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E_ID</t>
        </is>
      </c>
      <c r="B1" t="inlineStr">
        <is>
          <t>E_DOMAINS</t>
        </is>
      </c>
      <c r="C1" t="inlineStr">
        <is>
          <t>E_FULL_DOMAINS</t>
        </is>
      </c>
      <c r="D1" t="inlineStr">
        <is>
          <t>TERMS_BG</t>
        </is>
      </c>
      <c r="E1" t="inlineStr">
        <is>
          <t>RELIABILITY_BG</t>
        </is>
      </c>
      <c r="F1" t="inlineStr">
        <is>
          <t>EVALUATION_BG</t>
        </is>
      </c>
      <c r="G1" t="inlineStr">
        <is>
          <t>TERMS_CS</t>
        </is>
      </c>
      <c r="H1" t="inlineStr">
        <is>
          <t>RELIABILITY_CS</t>
        </is>
      </c>
      <c r="I1" t="inlineStr">
        <is>
          <t>EVALUATION_CS</t>
        </is>
      </c>
      <c r="J1" t="inlineStr">
        <is>
          <t>TERMS_DA</t>
        </is>
      </c>
      <c r="K1" t="inlineStr">
        <is>
          <t>RELIABILITY_DA</t>
        </is>
      </c>
      <c r="L1" t="inlineStr">
        <is>
          <t>EVALUATION_DA</t>
        </is>
      </c>
      <c r="M1" t="inlineStr">
        <is>
          <t>TERMS_DE</t>
        </is>
      </c>
      <c r="N1" t="inlineStr">
        <is>
          <t>RELIABILITY_DE</t>
        </is>
      </c>
      <c r="O1" t="inlineStr">
        <is>
          <t>EVALUATION_DE</t>
        </is>
      </c>
      <c r="P1" t="inlineStr">
        <is>
          <t>TERMS_EL</t>
        </is>
      </c>
      <c r="Q1" t="inlineStr">
        <is>
          <t>RELIABILITY_EL</t>
        </is>
      </c>
      <c r="R1" t="inlineStr">
        <is>
          <t>EVALUATION_EL</t>
        </is>
      </c>
      <c r="S1" t="inlineStr">
        <is>
          <t>TERMS_EN</t>
        </is>
      </c>
      <c r="T1" t="inlineStr">
        <is>
          <t>RELIABILITY_EN</t>
        </is>
      </c>
      <c r="U1" t="inlineStr">
        <is>
          <t>EVALUATION_EN</t>
        </is>
      </c>
      <c r="V1" t="inlineStr">
        <is>
          <t>TERMS_ES</t>
        </is>
      </c>
      <c r="W1" t="inlineStr">
        <is>
          <t>RELIABILITY_ES</t>
        </is>
      </c>
      <c r="X1" t="inlineStr">
        <is>
          <t>EVALUATION_ES</t>
        </is>
      </c>
      <c r="Y1" t="inlineStr">
        <is>
          <t>TERMS_ET</t>
        </is>
      </c>
      <c r="Z1" t="inlineStr">
        <is>
          <t>RELIABILITY_ET</t>
        </is>
      </c>
      <c r="AA1" t="inlineStr">
        <is>
          <t>EVALUATION_ET</t>
        </is>
      </c>
      <c r="AB1" t="inlineStr">
        <is>
          <t>TERMS_FI</t>
        </is>
      </c>
      <c r="AC1" t="inlineStr">
        <is>
          <t>RELIABILITY_FI</t>
        </is>
      </c>
      <c r="AD1" t="inlineStr">
        <is>
          <t>EVALUATION_FI</t>
        </is>
      </c>
      <c r="AE1" t="inlineStr">
        <is>
          <t>TERMS_FR</t>
        </is>
      </c>
      <c r="AF1" t="inlineStr">
        <is>
          <t>RELIABILITY_FR</t>
        </is>
      </c>
      <c r="AG1" t="inlineStr">
        <is>
          <t>EVALUATION_FR</t>
        </is>
      </c>
      <c r="AH1" t="inlineStr">
        <is>
          <t>TERMS_GA</t>
        </is>
      </c>
      <c r="AI1" t="inlineStr">
        <is>
          <t>RELIABILITY_GA</t>
        </is>
      </c>
      <c r="AJ1" t="inlineStr">
        <is>
          <t>EVALUATION_GA</t>
        </is>
      </c>
      <c r="AK1" t="inlineStr">
        <is>
          <t>TERMS_HR</t>
        </is>
      </c>
      <c r="AL1" t="inlineStr">
        <is>
          <t>RELIABILITY_HR</t>
        </is>
      </c>
      <c r="AM1" t="inlineStr">
        <is>
          <t>EVALUATION_HR</t>
        </is>
      </c>
      <c r="AN1" t="inlineStr">
        <is>
          <t>TERMS_HU</t>
        </is>
      </c>
      <c r="AO1" t="inlineStr">
        <is>
          <t>RELIABILITY_HU</t>
        </is>
      </c>
      <c r="AP1" t="inlineStr">
        <is>
          <t>EVALUATION_HU</t>
        </is>
      </c>
      <c r="AQ1" t="inlineStr">
        <is>
          <t>TERMS_IT</t>
        </is>
      </c>
      <c r="AR1" t="inlineStr">
        <is>
          <t>RELIABILITY_IT</t>
        </is>
      </c>
      <c r="AS1" t="inlineStr">
        <is>
          <t>EVALUATION_IT</t>
        </is>
      </c>
      <c r="AT1" t="inlineStr">
        <is>
          <t>TERMS_LT</t>
        </is>
      </c>
      <c r="AU1" t="inlineStr">
        <is>
          <t>RELIABILITY_LT</t>
        </is>
      </c>
      <c r="AV1" t="inlineStr">
        <is>
          <t>EVALUATION_LT</t>
        </is>
      </c>
      <c r="AW1" t="inlineStr">
        <is>
          <t>TERMS_LV</t>
        </is>
      </c>
      <c r="AX1" t="inlineStr">
        <is>
          <t>RELIABILITY_LV</t>
        </is>
      </c>
      <c r="AY1" t="inlineStr">
        <is>
          <t>EVALUATION_LV</t>
        </is>
      </c>
      <c r="AZ1" t="inlineStr">
        <is>
          <t>TERMS_MT</t>
        </is>
      </c>
      <c r="BA1" t="inlineStr">
        <is>
          <t>RELIABILITY_MT</t>
        </is>
      </c>
      <c r="BB1" t="inlineStr">
        <is>
          <t>EVALUATION_MT</t>
        </is>
      </c>
      <c r="BC1" t="inlineStr">
        <is>
          <t>TERMS_NL</t>
        </is>
      </c>
      <c r="BD1" t="inlineStr">
        <is>
          <t>RELIABILITY_NL</t>
        </is>
      </c>
      <c r="BE1" t="inlineStr">
        <is>
          <t>EVALUATION_NL</t>
        </is>
      </c>
      <c r="BF1" t="inlineStr">
        <is>
          <t>TERMS_PL</t>
        </is>
      </c>
      <c r="BG1" t="inlineStr">
        <is>
          <t>RELIABILITY_PL</t>
        </is>
      </c>
      <c r="BH1" t="inlineStr">
        <is>
          <t>EVALUATION_PL</t>
        </is>
      </c>
      <c r="BI1" t="inlineStr">
        <is>
          <t>TERMS_PT</t>
        </is>
      </c>
      <c r="BJ1" t="inlineStr">
        <is>
          <t>RELIABILITY_PT</t>
        </is>
      </c>
      <c r="BK1" t="inlineStr">
        <is>
          <t>EVALUATION_PT</t>
        </is>
      </c>
      <c r="BL1" t="inlineStr">
        <is>
          <t>TERMS_RO</t>
        </is>
      </c>
      <c r="BM1" t="inlineStr">
        <is>
          <t>RELIABILITY_RO</t>
        </is>
      </c>
      <c r="BN1" t="inlineStr">
        <is>
          <t>EVALUATION_RO</t>
        </is>
      </c>
      <c r="BO1" t="inlineStr">
        <is>
          <t>TERMS_SK</t>
        </is>
      </c>
      <c r="BP1" t="inlineStr">
        <is>
          <t>RELIABILITY_SK</t>
        </is>
      </c>
      <c r="BQ1" t="inlineStr">
        <is>
          <t>EVALUATION_SK</t>
        </is>
      </c>
      <c r="BR1" t="inlineStr">
        <is>
          <t>TERMS_SL</t>
        </is>
      </c>
      <c r="BS1" t="inlineStr">
        <is>
          <t>RELIABILITY_SL</t>
        </is>
      </c>
      <c r="BT1" t="inlineStr">
        <is>
          <t>EVALUATION_SL</t>
        </is>
      </c>
      <c r="BU1" t="inlineStr">
        <is>
          <t>TERMS_SV</t>
        </is>
      </c>
      <c r="BV1" t="inlineStr">
        <is>
          <t>RELIABILITY_SV</t>
        </is>
      </c>
      <c r="BW1" t="inlineStr">
        <is>
          <t>EVALUATION_SV</t>
        </is>
      </c>
      <c r="BX1" t="inlineStr">
        <is>
          <t>DEFINITION_BG</t>
        </is>
      </c>
      <c r="BY1" t="inlineStr">
        <is>
          <t>DEFINITION_CS</t>
        </is>
      </c>
      <c r="BZ1" t="inlineStr">
        <is>
          <t>DEFINITION_DA</t>
        </is>
      </c>
      <c r="CA1" t="inlineStr">
        <is>
          <t>DEFINITION_DE</t>
        </is>
      </c>
      <c r="CB1" t="inlineStr">
        <is>
          <t>DEFINITION_EL</t>
        </is>
      </c>
      <c r="CC1" t="inlineStr">
        <is>
          <t>DEFINITION_EN</t>
        </is>
      </c>
      <c r="CD1" t="inlineStr">
        <is>
          <t>DEFINITION_ES</t>
        </is>
      </c>
      <c r="CE1" t="inlineStr">
        <is>
          <t>DEFINITION_ET</t>
        </is>
      </c>
      <c r="CF1" t="inlineStr">
        <is>
          <t>DEFINITION_FI</t>
        </is>
      </c>
      <c r="CG1" t="inlineStr">
        <is>
          <t>DEFINITION_FR</t>
        </is>
      </c>
      <c r="CH1" t="inlineStr">
        <is>
          <t>DEFINITION_GA</t>
        </is>
      </c>
      <c r="CI1" t="inlineStr">
        <is>
          <t>DEFINITION_HR</t>
        </is>
      </c>
      <c r="CJ1" t="inlineStr">
        <is>
          <t>DEFINITION_HU</t>
        </is>
      </c>
      <c r="CK1" t="inlineStr">
        <is>
          <t>DEFINITION_IT</t>
        </is>
      </c>
      <c r="CL1" t="inlineStr">
        <is>
          <t>DEFINITION_LT</t>
        </is>
      </c>
      <c r="CM1" t="inlineStr">
        <is>
          <t>DEFINITION_LV</t>
        </is>
      </c>
      <c r="CN1" t="inlineStr">
        <is>
          <t>DEFINITION_MT</t>
        </is>
      </c>
      <c r="CO1" t="inlineStr">
        <is>
          <t>DEFINITION_NL</t>
        </is>
      </c>
      <c r="CP1" t="inlineStr">
        <is>
          <t>DEFINITION_PL</t>
        </is>
      </c>
      <c r="CQ1" t="inlineStr">
        <is>
          <t>DEFINITION_PT</t>
        </is>
      </c>
      <c r="CR1" t="inlineStr">
        <is>
          <t>DEFINITION_RO</t>
        </is>
      </c>
      <c r="CS1" t="inlineStr">
        <is>
          <t>DEFINITION_SK</t>
        </is>
      </c>
      <c r="CT1" t="inlineStr">
        <is>
          <t>DEFINITION_SL</t>
        </is>
      </c>
      <c r="CU1" t="inlineStr">
        <is>
          <t>DEFINITION_SV</t>
        </is>
      </c>
    </row>
    <row r="2">
      <c r="A2" s="1" t="str">
        <f>HYPERLINK("https://iate.europa.eu/entry/result/3556222/all", "3556222")</f>
        <v>3556222</v>
      </c>
      <c r="B2" t="inlineStr">
        <is>
          <t>FINANCE</t>
        </is>
      </c>
      <c r="C2" t="inlineStr">
        <is>
          <t>FINANCE</t>
        </is>
      </c>
      <c r="D2" t="inlineStr">
        <is>
          <t>виртуална валута</t>
        </is>
      </c>
      <c r="E2" t="inlineStr">
        <is>
          <t>3</t>
        </is>
      </c>
      <c r="F2" t="inlineStr">
        <is>
          <t/>
        </is>
      </c>
      <c r="G2" t="inlineStr">
        <is>
          <t>virtuální měna</t>
        </is>
      </c>
      <c r="H2" t="inlineStr">
        <is>
          <t>3</t>
        </is>
      </c>
      <c r="I2" t="inlineStr">
        <is>
          <t/>
        </is>
      </c>
      <c r="J2" t="inlineStr">
        <is>
          <t>virtuel valuta</t>
        </is>
      </c>
      <c r="K2" t="inlineStr">
        <is>
          <t>4</t>
        </is>
      </c>
      <c r="L2" t="inlineStr">
        <is>
          <t/>
        </is>
      </c>
      <c r="M2" t="inlineStr">
        <is>
          <t>virtuelle Währung</t>
        </is>
      </c>
      <c r="N2" t="inlineStr">
        <is>
          <t>3</t>
        </is>
      </c>
      <c r="O2" t="inlineStr">
        <is>
          <t/>
        </is>
      </c>
      <c r="P2" t="inlineStr">
        <is>
          <t>εικονικό νόμισμα</t>
        </is>
      </c>
      <c r="Q2" t="inlineStr">
        <is>
          <t>3</t>
        </is>
      </c>
      <c r="R2" t="inlineStr">
        <is>
          <t/>
        </is>
      </c>
      <c r="S2" t="inlineStr">
        <is>
          <t>virtual currency</t>
        </is>
      </c>
      <c r="T2" t="inlineStr">
        <is>
          <t>3</t>
        </is>
      </c>
      <c r="U2" t="inlineStr">
        <is>
          <t/>
        </is>
      </c>
      <c r="V2" t="inlineStr">
        <is>
          <t>moneda virtual</t>
        </is>
      </c>
      <c r="W2" t="inlineStr">
        <is>
          <t>3</t>
        </is>
      </c>
      <c r="X2" t="inlineStr">
        <is>
          <t/>
        </is>
      </c>
      <c r="Y2" t="inlineStr">
        <is>
          <t>virtuaalvaluuta|virtuaalvääring|krüptovara</t>
        </is>
      </c>
      <c r="Z2" t="inlineStr">
        <is>
          <t>3|3|2</t>
        </is>
      </c>
      <c r="AA2" t="inlineStr">
        <is>
          <t>|preferred|</t>
        </is>
      </c>
      <c r="AB2" t="inlineStr">
        <is>
          <t>virtuaalinen raha|virtuaalivaluutta|virtuaaliraha</t>
        </is>
      </c>
      <c r="AC2" t="inlineStr">
        <is>
          <t>2|3|3</t>
        </is>
      </c>
      <c r="AD2" t="inlineStr">
        <is>
          <t>||</t>
        </is>
      </c>
      <c r="AE2" t="inlineStr">
        <is>
          <t>monnaie virtuelle</t>
        </is>
      </c>
      <c r="AF2" t="inlineStr">
        <is>
          <t>3</t>
        </is>
      </c>
      <c r="AG2" t="inlineStr">
        <is>
          <t/>
        </is>
      </c>
      <c r="AH2" t="inlineStr">
        <is>
          <t>airgeadra fíorúil</t>
        </is>
      </c>
      <c r="AI2" t="inlineStr">
        <is>
          <t>3</t>
        </is>
      </c>
      <c r="AJ2" t="inlineStr">
        <is>
          <t/>
        </is>
      </c>
      <c r="AK2" t="inlineStr">
        <is>
          <t>virtualna valuta</t>
        </is>
      </c>
      <c r="AL2" t="inlineStr">
        <is>
          <t>3</t>
        </is>
      </c>
      <c r="AM2" t="inlineStr">
        <is>
          <t/>
        </is>
      </c>
      <c r="AN2" t="inlineStr">
        <is>
          <t>virtuális pénznem|fizetésre használható virtuális eszköz|virtuális fizetőeszköz</t>
        </is>
      </c>
      <c r="AO2" t="inlineStr">
        <is>
          <t>3|4|4</t>
        </is>
      </c>
      <c r="AP2" t="inlineStr">
        <is>
          <t>admitted||</t>
        </is>
      </c>
      <c r="AQ2" t="inlineStr">
        <is>
          <t>valuta virtuale|moneta virtuale</t>
        </is>
      </c>
      <c r="AR2" t="inlineStr">
        <is>
          <t>3|3</t>
        </is>
      </c>
      <c r="AS2" t="inlineStr">
        <is>
          <t>|</t>
        </is>
      </c>
      <c r="AT2" t="inlineStr">
        <is>
          <t>virtualioji valiuta</t>
        </is>
      </c>
      <c r="AU2" t="inlineStr">
        <is>
          <t>3</t>
        </is>
      </c>
      <c r="AV2" t="inlineStr">
        <is>
          <t/>
        </is>
      </c>
      <c r="AW2" t="inlineStr">
        <is>
          <t>virtuālā valūta</t>
        </is>
      </c>
      <c r="AX2" t="inlineStr">
        <is>
          <t>3</t>
        </is>
      </c>
      <c r="AY2" t="inlineStr">
        <is>
          <t/>
        </is>
      </c>
      <c r="AZ2" t="inlineStr">
        <is>
          <t>munita virtwali</t>
        </is>
      </c>
      <c r="BA2" t="inlineStr">
        <is>
          <t>3</t>
        </is>
      </c>
      <c r="BB2" t="inlineStr">
        <is>
          <t/>
        </is>
      </c>
      <c r="BC2" t="inlineStr">
        <is>
          <t>virtuele valuta|cryptovaluta</t>
        </is>
      </c>
      <c r="BD2" t="inlineStr">
        <is>
          <t>3|3</t>
        </is>
      </c>
      <c r="BE2" t="inlineStr">
        <is>
          <t>|</t>
        </is>
      </c>
      <c r="BF2" t="inlineStr">
        <is>
          <t>waluta wirtualna</t>
        </is>
      </c>
      <c r="BG2" t="inlineStr">
        <is>
          <t>3</t>
        </is>
      </c>
      <c r="BH2" t="inlineStr">
        <is>
          <t/>
        </is>
      </c>
      <c r="BI2" t="inlineStr">
        <is>
          <t>moeda virtual</t>
        </is>
      </c>
      <c r="BJ2" t="inlineStr">
        <is>
          <t>2</t>
        </is>
      </c>
      <c r="BK2" t="inlineStr">
        <is>
          <t/>
        </is>
      </c>
      <c r="BL2" t="inlineStr">
        <is>
          <t>monedă virtuală</t>
        </is>
      </c>
      <c r="BM2" t="inlineStr">
        <is>
          <t>3</t>
        </is>
      </c>
      <c r="BN2" t="inlineStr">
        <is>
          <t/>
        </is>
      </c>
      <c r="BO2" t="inlineStr">
        <is>
          <t>virtuálna mena</t>
        </is>
      </c>
      <c r="BP2" t="inlineStr">
        <is>
          <t>3</t>
        </is>
      </c>
      <c r="BQ2" t="inlineStr">
        <is>
          <t/>
        </is>
      </c>
      <c r="BR2" t="inlineStr">
        <is>
          <t>virtualna valuta</t>
        </is>
      </c>
      <c r="BS2" t="inlineStr">
        <is>
          <t>3</t>
        </is>
      </c>
      <c r="BT2" t="inlineStr">
        <is>
          <t/>
        </is>
      </c>
      <c r="BU2" t="inlineStr">
        <is>
          <t>virtuell valuta</t>
        </is>
      </c>
      <c r="BV2" t="inlineStr">
        <is>
          <t>3</t>
        </is>
      </c>
      <c r="BW2" t="inlineStr">
        <is>
          <t/>
        </is>
      </c>
      <c r="BX2" t="inlineStr">
        <is>
          <t>цифрово представяне на стойност, която не се емитира от централна банка или публичен орган, не е непременно свързана с фиатна валута, но се приема от физически или юридически лица като начин на плащане и може да се прехвърля, съхранява или търгува по електронен път</t>
        </is>
      </c>
      <c r="BY2" t="inlineStr">
        <is>
          <t>digitální reprezentace hodnoty, která není vydána či garantována centrální bankou ani orgánem veřejné moci, není nutně spojena se zákonně stanovenou měnou a nemá právní status měny či peněz, je však fyzickými nebo právnickými osobami přijímána jako prostředek směny a může být elektronicky převáděna, uchovávána a obchodována</t>
        </is>
      </c>
      <c r="BZ2" t="inlineStr">
        <is>
          <t>et digitalt udtryk for værdi, som ikke er udstedt eller garanteret af en centralbank eller en offentlig myndighed, ikke nødvendigvis er bundet til en lovligt oprettet valuta og ikke har samme retlige status som valuta eller penge, men som accepteres af fysiske eller juridiske personer som vekslingsmiddel, og som kan overføres, lagres og handles elektronisk</t>
        </is>
      </c>
      <c r="CA2" t="inlineStr">
        <is>
          <t>elektronisches Zahlungsmittel, das ohne Bargeld funktioniert</t>
        </is>
      </c>
      <c r="CB2" t="inlineStr">
        <is>
          <t/>
        </is>
      </c>
      <c r="CC2" t="inlineStr">
        <is>
          <t>type of unregulated, digital money, which is issued and usually controlled by its developers, and used and accepted among the members of a specific virtual community</t>
        </is>
      </c>
      <c r="CD2" t="inlineStr">
        <is>
          <t>Representación digital de valor no emitida ni garantizada por un banco central ni por una autoridad pública, no necesariamente asociada a una moneda establecida legalmente, que no posee el estatuto jurídico de moneda o dinero, pero aceptada por personas físicas o jurídicas como medio de cambio y que puede transferirse, almacenarse y negociarse por medios electrónicos.</t>
        </is>
      </c>
      <c r="CE2" t="inlineStr">
        <is>
          <t>&lt;div&gt;&lt;div&gt;&lt;div&gt;&lt;div&gt;&lt;div&gt;&lt;div&gt;digitaalne väärtusekandja, mida ei ole välja andnud ega taganud keskpank ega avaliku sektori asutus, mis ei pruugi olla seotud ametliku valuutaga ja millel ei ole valuuta või raha õiguslikku staatust, kuid mida füüsilised või juriidilised isikud aktsepteerivad vahetusvahendina ning mida on võimalik elektrooniliselt üle kanda ja hoiustada ning millega on võimalik elektrooniliselt kaubelda&lt;/div&gt;&lt;/div&gt;&lt;/div&gt;&lt;/div&gt;&lt;/div&gt;&lt;/div&gt;</t>
        </is>
      </c>
      <c r="CF2" t="inlineStr">
        <is>
          <t>digitaalinen arvonkantaja, joka ei ole keskuspankin tai viranomaisen liikkeeseen laskema tai takaama, jota ei välttämättä ole kytketty lailliseksi maksuvälineeksi vahvistettuun valuuttaan ja jolla ei ole samaa oikeudellista asemaa kuin valuutalla tai rahalla mutta jonka luonnolliset henkilöt tai oikeushenkilöt hyväksyvät vaihdantavälineenä ja jota voi siirtää, varastoida ja myydä sähköisesti</t>
        </is>
      </c>
      <c r="CG2" t="inlineStr">
        <is>
          <t>forme de monnaie électronique qui permet d'effectuer des paiements en ligne à partir d'un site internet</t>
        </is>
      </c>
      <c r="CH2" t="inlineStr">
        <is>
          <t/>
        </is>
      </c>
      <c r="CI2" t="inlineStr">
        <is>
          <t>digitalni prikaz vrijednosti, a mogu se smatrati specifičnom vrstom imovine koju su njezini imatelji spremni držati i/ili elektronički razmjenjivati te se sporadično njome koristiti za plaćanja</t>
        </is>
      </c>
      <c r="CJ2" t="inlineStr">
        <is>
          <t>törvényes fizetőeszköznek nem minősülő, az internetes gazdasági forgalomban az eszközt használó közösség tagjai által meghatározott célokra felhasználható fizetési eszköz</t>
        </is>
      </c>
      <c r="CK2" t="inlineStr">
        <is>
          <t>rappresentazione digitale di valore, utilizzata come mezzo di scambio o detenuta a scopo di investimento, che può essere trasferita, archiviata e negoziata elettronicamente</t>
        </is>
      </c>
      <c r="CL2" t="inlineStr">
        <is>
          <t>nereglamentuoti skaitmeniniai pinigai, kuriuos galima naudoti kaip atsiskaitymo priemonę, tačiau šiuos pinigus į apyvartą išleidžia ir garantuoja ne centrinis bankas</t>
        </is>
      </c>
      <c r="CM2" t="inlineStr">
        <is>
          <t>neregulētas digitālas naudas veids, ko neemitē un negarantē centrālā banka un ko var izmantot kā maksāšanas līdzekli</t>
        </is>
      </c>
      <c r="CN2" t="inlineStr">
        <is>
          <t>għamla ta' flus diġitali mhux regolata li ma tinħariġx jew ma tkunx iggarantita minn bank ċentrali u li tista' sservi bħala mezz ta' ħlas; jistgħu jiġu f’ħafna għamliet, li jibdew bħala muniti f’ambjenti online ta’ logħob fuq il-kompjuter u networks soċjali, u jiżviluppaw f’mezzi ta' ħlas aċċettat 'offline' jew 'fil-ħajja reali'</t>
        </is>
      </c>
      <c r="CO2" t="inlineStr">
        <is>
          <t>digitale weergave van waarde die niet door een centrale bank of een overheid wordt uitgegeven of gegarandeerd, die niet noodzakelijk aan een wettelijk vastgestelde valuta is gekoppeld en die niet de juridische status van valuta of geld heeft, maar die door natuurlijke of rechtspersonen als ruilmiddel wordt aanvaard en die elektronisch kan worden overgedragen, opgeslagen en verhandeld</t>
        </is>
      </c>
      <c r="CP2" t="inlineStr">
        <is>
          <t>cyfrowe odwzorowanie wartości, które nie jest:&lt;br&gt;a) prawnym środkiem płatniczym emitowanym przez NBP, zagraniczne banki centralne lub inne organy administracji publicznej,&lt;br&gt;b) międzynarodową jednostką rozrachunkową ustanawianą przez organizację międzynarodową i akceptowaną przez poszczególne kraje należące do tej organizacji lub z nią współpracujące,&lt;br&gt;c) pieniądzem elektronicznym w rozumieniu ustawy z dnia 19 sierpnia 2011 r. o usługach płatniczych,&lt;br&gt;d) instrumentem finansowym w rozumieniu ustawy z dnia 29 lipca 2005 r. o obrocie instrumentami finansowymi,&lt;br&gt;e) wekslem lub czekiem&lt;br&gt;– oraz jest wymienialne w obrocie gospodarczym na prawne środki płatnicze i akceptowane jako środek wymiany, a także może być elektronicznie przechowywane lub przeniesione albo może być przedmiotem handlu elektronicznego</t>
        </is>
      </c>
      <c r="CQ2" t="inlineStr">
        <is>
          <t>modalidade não regulada de dinheiro digital que não é emitido ou garantido por um banco central e que é suscetível de ser utilizado como meio de pagamento</t>
        </is>
      </c>
      <c r="CR2" t="inlineStr">
        <is>
          <t>&lt;div&gt;reprezentare digitală a valorii care nu este emisă sau garantată de o bancă centrală sau de o autoritate publică, nu este în mod obligatoriu legată de o monedă instituită legal și nu deține statutul legal de monedă sau de bani, dar este acceptată de către persoane fizice sau juridice ca mijloc de schimb și poate fi transferată, stocată și tranzacționată electronic&lt;/div&gt;</t>
        </is>
      </c>
      <c r="CS2" t="inlineStr">
        <is>
          <t>druh neregulovanej, digitálnej meny ktorú vydávajú a obvykle aj kontrolujú subjekty, ktoré ju vyvinuli, a ktorú používajú a akceptujú členovia určitej vituálnej komunity</t>
        </is>
      </c>
      <c r="CT2" t="inlineStr">
        <is>
          <t>oblika nereguliranega digitalnega zapisa vrednosti, ki ga ne izda centralna banka ali drug državni organ (in zato zanj ne jamči) in ki ni nujno vezan na običajno oziroma zakonito (fiat) valuto, ampak ga fizične in pravne osebe sprejemajo kot menjalno sredstvo, in ki se lahko elektronsko prenaša, shranjuje in izmenjuje</t>
        </is>
      </c>
      <c r="CU2" t="inlineStr">
        <is>
          <t/>
        </is>
      </c>
    </row>
    <row r="3">
      <c r="A3" s="1" t="str">
        <f>HYPERLINK("https://iate.europa.eu/entry/result/3628539/all", "3628539")</f>
        <v>3628539</v>
      </c>
      <c r="B3" t="inlineStr">
        <is>
          <t>FINANCE</t>
        </is>
      </c>
      <c r="C3" t="inlineStr">
        <is>
          <t>FINANCE|free movement of capital|financial market|financial transaction|payment system</t>
        </is>
      </c>
      <c r="D3" t="inlineStr">
        <is>
          <t>уникален идентификатор на трансакцията</t>
        </is>
      </c>
      <c r="E3" t="inlineStr">
        <is>
          <t>3</t>
        </is>
      </c>
      <c r="F3" t="inlineStr">
        <is>
          <t/>
        </is>
      </c>
      <c r="G3" t="inlineStr">
        <is>
          <t/>
        </is>
      </c>
      <c r="H3" t="inlineStr">
        <is>
          <t/>
        </is>
      </c>
      <c r="I3" t="inlineStr">
        <is>
          <t/>
        </is>
      </c>
      <c r="J3" t="inlineStr">
        <is>
          <t>entydig transaktionsidentifikator</t>
        </is>
      </c>
      <c r="K3" t="inlineStr">
        <is>
          <t>3</t>
        </is>
      </c>
      <c r="L3" t="inlineStr">
        <is>
          <t/>
        </is>
      </c>
      <c r="M3" t="inlineStr">
        <is>
          <t>individuelle Transaktionskennziffer</t>
        </is>
      </c>
      <c r="N3" t="inlineStr">
        <is>
          <t>3</t>
        </is>
      </c>
      <c r="O3" t="inlineStr">
        <is>
          <t/>
        </is>
      </c>
      <c r="P3" t="inlineStr">
        <is>
          <t/>
        </is>
      </c>
      <c r="Q3" t="inlineStr">
        <is>
          <t/>
        </is>
      </c>
      <c r="R3" t="inlineStr">
        <is>
          <t/>
        </is>
      </c>
      <c r="S3" t="inlineStr">
        <is>
          <t>unique transaction identifier</t>
        </is>
      </c>
      <c r="T3" t="inlineStr">
        <is>
          <t>3</t>
        </is>
      </c>
      <c r="U3" t="inlineStr">
        <is>
          <t/>
        </is>
      </c>
      <c r="V3" t="inlineStr">
        <is>
          <t/>
        </is>
      </c>
      <c r="W3" t="inlineStr">
        <is>
          <t/>
        </is>
      </c>
      <c r="X3" t="inlineStr">
        <is>
          <t/>
        </is>
      </c>
      <c r="Y3" t="inlineStr">
        <is>
          <t/>
        </is>
      </c>
      <c r="Z3" t="inlineStr">
        <is>
          <t/>
        </is>
      </c>
      <c r="AA3" t="inlineStr">
        <is>
          <t/>
        </is>
      </c>
      <c r="AB3" t="inlineStr">
        <is>
          <t/>
        </is>
      </c>
      <c r="AC3" t="inlineStr">
        <is>
          <t/>
        </is>
      </c>
      <c r="AD3" t="inlineStr">
        <is>
          <t/>
        </is>
      </c>
      <c r="AE3" t="inlineStr">
        <is>
          <t>identifiant de transaction unique</t>
        </is>
      </c>
      <c r="AF3" t="inlineStr">
        <is>
          <t>3</t>
        </is>
      </c>
      <c r="AG3" t="inlineStr">
        <is>
          <t/>
        </is>
      </c>
      <c r="AH3" t="inlineStr">
        <is>
          <t/>
        </is>
      </c>
      <c r="AI3" t="inlineStr">
        <is>
          <t/>
        </is>
      </c>
      <c r="AJ3" t="inlineStr">
        <is>
          <t/>
        </is>
      </c>
      <c r="AK3" t="inlineStr">
        <is>
          <t/>
        </is>
      </c>
      <c r="AL3" t="inlineStr">
        <is>
          <t/>
        </is>
      </c>
      <c r="AM3" t="inlineStr">
        <is>
          <t/>
        </is>
      </c>
      <c r="AN3" t="inlineStr">
        <is>
          <t>egyedi ügyletazonosító</t>
        </is>
      </c>
      <c r="AO3" t="inlineStr">
        <is>
          <t>3</t>
        </is>
      </c>
      <c r="AP3" t="inlineStr">
        <is>
          <t/>
        </is>
      </c>
      <c r="AQ3" t="inlineStr">
        <is>
          <t>codice unico di identificazione dell'operazione</t>
        </is>
      </c>
      <c r="AR3" t="inlineStr">
        <is>
          <t>3</t>
        </is>
      </c>
      <c r="AS3" t="inlineStr">
        <is>
          <t/>
        </is>
      </c>
      <c r="AT3" t="inlineStr">
        <is>
          <t>unikalus operacijos atpažinties kodas</t>
        </is>
      </c>
      <c r="AU3" t="inlineStr">
        <is>
          <t>3</t>
        </is>
      </c>
      <c r="AV3" t="inlineStr">
        <is>
          <t/>
        </is>
      </c>
      <c r="AW3" t="inlineStr">
        <is>
          <t>unikālais darījuma identifikators</t>
        </is>
      </c>
      <c r="AX3" t="inlineStr">
        <is>
          <t>2</t>
        </is>
      </c>
      <c r="AY3" t="inlineStr">
        <is>
          <t/>
        </is>
      </c>
      <c r="AZ3" t="inlineStr">
        <is>
          <t>identifikatur uniku tat-transazzjoni</t>
        </is>
      </c>
      <c r="BA3" t="inlineStr">
        <is>
          <t>3</t>
        </is>
      </c>
      <c r="BB3" t="inlineStr">
        <is>
          <t/>
        </is>
      </c>
      <c r="BC3" t="inlineStr">
        <is>
          <t/>
        </is>
      </c>
      <c r="BD3" t="inlineStr">
        <is>
          <t/>
        </is>
      </c>
      <c r="BE3" t="inlineStr">
        <is>
          <t/>
        </is>
      </c>
      <c r="BF3" t="inlineStr">
        <is>
          <t>niepowtarzalny identyfikator transakcji</t>
        </is>
      </c>
      <c r="BG3" t="inlineStr">
        <is>
          <t>3</t>
        </is>
      </c>
      <c r="BH3" t="inlineStr">
        <is>
          <t/>
        </is>
      </c>
      <c r="BI3" t="inlineStr">
        <is>
          <t>identificador único da operação</t>
        </is>
      </c>
      <c r="BJ3" t="inlineStr">
        <is>
          <t>3</t>
        </is>
      </c>
      <c r="BK3" t="inlineStr">
        <is>
          <t/>
        </is>
      </c>
      <c r="BL3" t="inlineStr">
        <is>
          <t>cod unic de identificare a tranzacției</t>
        </is>
      </c>
      <c r="BM3" t="inlineStr">
        <is>
          <t>3</t>
        </is>
      </c>
      <c r="BN3" t="inlineStr">
        <is>
          <t/>
        </is>
      </c>
      <c r="BO3" t="inlineStr">
        <is>
          <t/>
        </is>
      </c>
      <c r="BP3" t="inlineStr">
        <is>
          <t/>
        </is>
      </c>
      <c r="BQ3" t="inlineStr">
        <is>
          <t/>
        </is>
      </c>
      <c r="BR3" t="inlineStr">
        <is>
          <t>enolična identifikacijska oznaka transakcije</t>
        </is>
      </c>
      <c r="BS3" t="inlineStr">
        <is>
          <t>3</t>
        </is>
      </c>
      <c r="BT3" t="inlineStr">
        <is>
          <t/>
        </is>
      </c>
      <c r="BU3" t="inlineStr">
        <is>
          <t>unik transaktionsidentifierare</t>
        </is>
      </c>
      <c r="BV3" t="inlineStr">
        <is>
          <t>3</t>
        </is>
      </c>
      <c r="BW3" t="inlineStr">
        <is>
          <t/>
        </is>
      </c>
      <c r="BX3" t="inlineStr">
        <is>
          <t/>
        </is>
      </c>
      <c r="BY3" t="inlineStr">
        <is>
          <t/>
        </is>
      </c>
      <c r="BZ3" t="inlineStr">
        <is>
          <t>en kombination af bogstaver, tal eller symboler, fastlagt af betalingsformidleren i overensstemmelse med protokollerne for de betalings- og afviklingssystemer eller meddelelsessystemer, der anvendes til at foretage pengeoverførslen, der gør det muligt at spore transaktionen tilbage til betaleren og betalingsmodtageren</t>
        </is>
      </c>
      <c r="CA3" t="inlineStr">
        <is>
          <t>eine Buchstaben-, Zahlen- oder Zeichenkombination, die vom Zahlungsdienstleister gemäß den Protokollen der zur Ausführung des Geldtransfers verwendeten Zahlungs- und Abwicklungs- oder Nachrichtensysteme festgelegt wird und die Rückverfolgung der Transaktion bis zum Auftraggeber und zum Begünstigten Zahler und zum Zahlungsempfänger ermöglicht;</t>
        </is>
      </c>
      <c r="CB3" t="inlineStr">
        <is>
          <t/>
        </is>
      </c>
      <c r="CC3" t="inlineStr">
        <is>
          <t>combination of letters, numbers or symbols determined by the payment service 
provider, in accordance with the protocols of the payment and settlement systems 
or messaging systems used for the transfer of funds, or determined by a 
crypto-asset service provider, which permits the traceability of the 
transaction back to the payer and the payee or the traceability of 
transfer of crypto-assets back to the originator and the beneficiary</t>
        </is>
      </c>
      <c r="CD3" t="inlineStr">
        <is>
          <t/>
        </is>
      </c>
      <c r="CE3" t="inlineStr">
        <is>
          <t/>
        </is>
      </c>
      <c r="CF3" t="inlineStr">
        <is>
          <t/>
        </is>
      </c>
      <c r="CG3" t="inlineStr">
        <is>
          <t>combinaison de lettres, de chiffres ou de symboles qui est définie par le prestataire de services de paiement conformément aux protocoles des systèmes de paiement et de règlement ou des systèmes de messagerie utilisés pour effectuer le transfert de fonds et qui assure la traçabilité de la transaction jusqu'au donneur d'ordre et au bénéficiaire de fonds</t>
        </is>
      </c>
      <c r="CH3" t="inlineStr">
        <is>
          <t/>
        </is>
      </c>
      <c r="CI3" t="inlineStr">
        <is>
          <t/>
        </is>
      </c>
      <c r="CJ3" t="inlineStr">
        <is>
          <t>a pénzforgalmi szolgáltató vagy a kriptoeszköz-szolgáltató által – a pénzátutalás
végrehajtásához használt fizetési és elszámolási rendszer vagy üzenetküldési
rendszer protokolljaival összhangban – meghatározott betű-, szám- vagy
szimbólumkombináció, amely lehetővé teszi az ügylet visszakövetését a fizető
félig és a kedvezményezettig, illetve a kriptoeszköz átruházásának
visszakövetését a kezdeményezőig és a kedvezményezettig</t>
        </is>
      </c>
      <c r="CK3" t="inlineStr">
        <is>
          <t/>
        </is>
      </c>
      <c r="CL3" t="inlineStr">
        <is>
          <t>finansinės operacijos identifikavimo priemonė, kurią sudaro raidžių, skaičių arba simbolių derinys, kurį nustato mokėjimo paslaugų teikėjas, remdamasis mokėjimo ir atsiskaitymo sistemų arba pranešimų sistemų, naudojamų lėšų pervedimui atlikti, protokolais, ir pagal kurį galima atsekti operaciją iki mokėtojo ir gavėjo</t>
        </is>
      </c>
      <c r="CM3" t="inlineStr">
        <is>
          <t>burtu, skaitļu vai simbolu kombinācija, ko nosaka maksājumu pakalpojumu sniedzējs saskaņā ar līdzekļu pārvedumam paredzēto maksājumu un norēķinu sistēmu vai ziņojumu apmaiņas sistēmu protokoliem un kas ļauj darījumam izsekot līdz maksātājam un maksājuma saņēmējam</t>
        </is>
      </c>
      <c r="CN3" t="inlineStr">
        <is>
          <t>kumbinazzjoni ta' ittri, numri jew simboli stabbiliti mill-fornitur tas-servizzi ta' pagament, f'konformità mal-protokolli tas-sistemi ta' pagament u saldu jew sistemi ta' messaġġi użati għat-trasferiment ta' fondi, jew determinati minn fornitur ta' servizzi tal-kriptoassi, li tippermetti t-traċċabbiltà tat-tranżazzjoni sal-pagatur u l-prenditur jew it-traċċabbiltà tat-trasferiment tal-kriptoassi sal-oriġinatur u l-benefiċjarju</t>
        </is>
      </c>
      <c r="CO3" t="inlineStr">
        <is>
          <t/>
        </is>
      </c>
      <c r="CP3" t="inlineStr">
        <is>
          <t>kombinacja liter, liczb lub symboli określona przez dostawcę usług płatniczych zgodnie z protokołami systemów płatności i rozrachunku lub systemów przekazywania komunikatów wykorzystywanych do transferu środków pieniężnych, która zapewnia możliwość prześledzenia przebiegu transakcji z powrotem do płatnika i odbiorcy</t>
        </is>
      </c>
      <c r="CQ3" t="inlineStr">
        <is>
          <t>Proposta de regulamento ainda em fase de negociação</t>
        </is>
      </c>
      <c r="CR3" t="inlineStr">
        <is>
          <t/>
        </is>
      </c>
      <c r="CS3" t="inlineStr">
        <is>
          <t/>
        </is>
      </c>
      <c r="CT3" t="inlineStr">
        <is>
          <t>kombinacija črk, številk ali simbolov, ki jih določi ponudnik plačilnih storitev v skladu s protokoli plačilnih sistemov in sistemov poravnave ali sistemov sporočanja, ki se uporabljajo za prenos sredstev, ki omogoča sledljivost transakcije nazaj do plačnika in prejemnika plačila</t>
        </is>
      </c>
      <c r="CU3" t="inlineStr">
        <is>
          <t/>
        </is>
      </c>
    </row>
    <row r="4">
      <c r="A4" s="1" t="str">
        <f>HYPERLINK("https://iate.europa.eu/entry/result/3628516/all", "3628516")</f>
        <v>3628516</v>
      </c>
      <c r="B4" t="inlineStr">
        <is>
          <t>TRADE;FINANCE</t>
        </is>
      </c>
      <c r="C4" t="inlineStr">
        <is>
          <t>TRADE|marketing|commercial transaction;FINANCE|financing and investment</t>
        </is>
      </c>
      <c r="D4" t="inlineStr">
        <is>
          <t>превод на криптоактиви|прехвърляне на криптоактиви</t>
        </is>
      </c>
      <c r="E4" t="inlineStr">
        <is>
          <t>3|3</t>
        </is>
      </c>
      <c r="F4" t="inlineStr">
        <is>
          <t>|</t>
        </is>
      </c>
      <c r="G4" t="inlineStr">
        <is>
          <t/>
        </is>
      </c>
      <c r="H4" t="inlineStr">
        <is>
          <t/>
        </is>
      </c>
      <c r="I4" t="inlineStr">
        <is>
          <t/>
        </is>
      </c>
      <c r="J4" t="inlineStr">
        <is>
          <t>overførsel af kryptoaktiver|overførsel af virtuelle aktiver</t>
        </is>
      </c>
      <c r="K4" t="inlineStr">
        <is>
          <t>3|3</t>
        </is>
      </c>
      <c r="L4" t="inlineStr">
        <is>
          <t>|</t>
        </is>
      </c>
      <c r="M4" t="inlineStr">
        <is>
          <t>Kryptowertetransfer</t>
        </is>
      </c>
      <c r="N4" t="inlineStr">
        <is>
          <t>3</t>
        </is>
      </c>
      <c r="O4" t="inlineStr">
        <is>
          <t/>
        </is>
      </c>
      <c r="P4" t="inlineStr">
        <is>
          <t/>
        </is>
      </c>
      <c r="Q4" t="inlineStr">
        <is>
          <t/>
        </is>
      </c>
      <c r="R4" t="inlineStr">
        <is>
          <t/>
        </is>
      </c>
      <c r="S4" t="inlineStr">
        <is>
          <t>virtual asset transfer|transfer of virtual assets|crypto-asset transfer|transfer of crypto-assets</t>
        </is>
      </c>
      <c r="T4" t="inlineStr">
        <is>
          <t>3|3|3|3</t>
        </is>
      </c>
      <c r="U4" t="inlineStr">
        <is>
          <t>|||</t>
        </is>
      </c>
      <c r="V4" t="inlineStr">
        <is>
          <t/>
        </is>
      </c>
      <c r="W4" t="inlineStr">
        <is>
          <t/>
        </is>
      </c>
      <c r="X4" t="inlineStr">
        <is>
          <t/>
        </is>
      </c>
      <c r="Y4" t="inlineStr">
        <is>
          <t/>
        </is>
      </c>
      <c r="Z4" t="inlineStr">
        <is>
          <t/>
        </is>
      </c>
      <c r="AA4" t="inlineStr">
        <is>
          <t/>
        </is>
      </c>
      <c r="AB4" t="inlineStr">
        <is>
          <t/>
        </is>
      </c>
      <c r="AC4" t="inlineStr">
        <is>
          <t/>
        </is>
      </c>
      <c r="AD4" t="inlineStr">
        <is>
          <t/>
        </is>
      </c>
      <c r="AE4" t="inlineStr">
        <is>
          <t>transfert de crypto-actifs|transfert d’actifs virtuels</t>
        </is>
      </c>
      <c r="AF4" t="inlineStr">
        <is>
          <t>3|3</t>
        </is>
      </c>
      <c r="AG4" t="inlineStr">
        <is>
          <t>|</t>
        </is>
      </c>
      <c r="AH4" t="inlineStr">
        <is>
          <t/>
        </is>
      </c>
      <c r="AI4" t="inlineStr">
        <is>
          <t/>
        </is>
      </c>
      <c r="AJ4" t="inlineStr">
        <is>
          <t/>
        </is>
      </c>
      <c r="AK4" t="inlineStr">
        <is>
          <t/>
        </is>
      </c>
      <c r="AL4" t="inlineStr">
        <is>
          <t/>
        </is>
      </c>
      <c r="AM4" t="inlineStr">
        <is>
          <t/>
        </is>
      </c>
      <c r="AN4" t="inlineStr">
        <is>
          <t/>
        </is>
      </c>
      <c r="AO4" t="inlineStr">
        <is>
          <t/>
        </is>
      </c>
      <c r="AP4" t="inlineStr">
        <is>
          <t/>
        </is>
      </c>
      <c r="AQ4" t="inlineStr">
        <is>
          <t/>
        </is>
      </c>
      <c r="AR4" t="inlineStr">
        <is>
          <t/>
        </is>
      </c>
      <c r="AS4" t="inlineStr">
        <is>
          <t/>
        </is>
      </c>
      <c r="AT4" t="inlineStr">
        <is>
          <t>kriptoturto pervedimas</t>
        </is>
      </c>
      <c r="AU4" t="inlineStr">
        <is>
          <t>3</t>
        </is>
      </c>
      <c r="AV4" t="inlineStr">
        <is>
          <t/>
        </is>
      </c>
      <c r="AW4" t="inlineStr">
        <is>
          <t>virtuālo aktīvu pārvedums|kriptoaktīvu pārvedums</t>
        </is>
      </c>
      <c r="AX4" t="inlineStr">
        <is>
          <t>2|2</t>
        </is>
      </c>
      <c r="AY4" t="inlineStr">
        <is>
          <t>|</t>
        </is>
      </c>
      <c r="AZ4" t="inlineStr">
        <is>
          <t>trasferiment ta’ assi virtwali|trasferiment tal-kriptoassi</t>
        </is>
      </c>
      <c r="BA4" t="inlineStr">
        <is>
          <t>3|3</t>
        </is>
      </c>
      <c r="BB4" t="inlineStr">
        <is>
          <t>|</t>
        </is>
      </c>
      <c r="BC4" t="inlineStr">
        <is>
          <t/>
        </is>
      </c>
      <c r="BD4" t="inlineStr">
        <is>
          <t/>
        </is>
      </c>
      <c r="BE4" t="inlineStr">
        <is>
          <t/>
        </is>
      </c>
      <c r="BF4" t="inlineStr">
        <is>
          <t>transfer kryptoaktywów</t>
        </is>
      </c>
      <c r="BG4" t="inlineStr">
        <is>
          <t>3</t>
        </is>
      </c>
      <c r="BH4" t="inlineStr">
        <is>
          <t/>
        </is>
      </c>
      <c r="BI4" t="inlineStr">
        <is>
          <t>transferência de criptoativos|transferência de ativos virtuais</t>
        </is>
      </c>
      <c r="BJ4" t="inlineStr">
        <is>
          <t>3|3</t>
        </is>
      </c>
      <c r="BK4" t="inlineStr">
        <is>
          <t>|</t>
        </is>
      </c>
      <c r="BL4" t="inlineStr">
        <is>
          <t>transfer de active virtuale|transfer de criptoactive</t>
        </is>
      </c>
      <c r="BM4" t="inlineStr">
        <is>
          <t>2|2</t>
        </is>
      </c>
      <c r="BN4" t="inlineStr">
        <is>
          <t>|</t>
        </is>
      </c>
      <c r="BO4" t="inlineStr">
        <is>
          <t/>
        </is>
      </c>
      <c r="BP4" t="inlineStr">
        <is>
          <t/>
        </is>
      </c>
      <c r="BQ4" t="inlineStr">
        <is>
          <t/>
        </is>
      </c>
      <c r="BR4" t="inlineStr">
        <is>
          <t>prenos kriptosredstev|prenos virtualnih sredstev</t>
        </is>
      </c>
      <c r="BS4" t="inlineStr">
        <is>
          <t>3|3</t>
        </is>
      </c>
      <c r="BT4" t="inlineStr">
        <is>
          <t>|</t>
        </is>
      </c>
      <c r="BU4" t="inlineStr">
        <is>
          <t>överföring av kryptotillgångar|överföring av virtuella tillgångar</t>
        </is>
      </c>
      <c r="BV4" t="inlineStr">
        <is>
          <t>3|3</t>
        </is>
      </c>
      <c r="BW4" t="inlineStr">
        <is>
          <t>|</t>
        </is>
      </c>
      <c r="BX4" t="inlineStr">
        <is>
          <t/>
        </is>
      </c>
      <c r="BY4" t="inlineStr">
        <is>
          <t/>
        </is>
      </c>
      <c r="BZ4" t="inlineStr">
        <is>
          <t>en transaktion, der helt eller delvist gennemføres elektronisk på en ordregivers vegne gennem en udbyder af kryptoaktivtjenester med henblik på at stille kryptoaktiver til rådighed for en ordremodtager gennem en udbyder af kryptoaktivtjenester</t>
        </is>
      </c>
      <c r="CA4" t="inlineStr">
        <is>
          <t>jede Transaktion, die im Auftrag eines Originators zumindest teilweise auf elektronischem Wege über einen Anbieter von Krypto-Dienstleistungen mit dem Ziel durchgeführt wird, einem Begünstigten über einen Anbieter von Krypto-Dienstleistungen Kryptowerte zur Verfügung zu stellen</t>
        </is>
      </c>
      <c r="CB4" t="inlineStr">
        <is>
          <t/>
        </is>
      </c>
      <c r="CC4" t="inlineStr">
        <is>
          <t>any transaction with the aim of moving crypto-assets from one distributed 
ledger address, crypto-asset account or any other device allowing to store 
crypto-assets to another, carried out by at least one crypto-asset 
service provider acting on behalf of either an originator or a 
beneficiary, irrespective of whether the originator and the beneficiary 
are the same person and irrespective of whether the crypto-asset service 
provider of the originator and that of the beneficiary are one and the same</t>
        </is>
      </c>
      <c r="CD4" t="inlineStr">
        <is>
          <t/>
        </is>
      </c>
      <c r="CE4" t="inlineStr">
        <is>
          <t/>
        </is>
      </c>
      <c r="CF4" t="inlineStr">
        <is>
          <t/>
        </is>
      </c>
      <c r="CG4" t="inlineStr">
        <is>
          <t>toute transaction exécutée au moins en partie par voie électronique, pour le compte d'un initiateur, par l'intermédiaire d'un prestataire de services sur crypto-actifs, dans le but de mettre des crypto-actifs à la disposition d'un bénéficiaire de crypto-actifs, par l'intermédiaire d'un prestataire de services sur crypto-actifs</t>
        </is>
      </c>
      <c r="CH4" t="inlineStr">
        <is>
          <t/>
        </is>
      </c>
      <c r="CI4" t="inlineStr">
        <is>
          <t/>
        </is>
      </c>
      <c r="CJ4" t="inlineStr">
        <is>
          <t/>
        </is>
      </c>
      <c r="CK4" t="inlineStr">
        <is>
          <t/>
        </is>
      </c>
      <c r="CL4" t="inlineStr">
        <is>
          <t/>
        </is>
      </c>
      <c r="CM4" t="inlineStr">
        <is>
          <t/>
        </is>
      </c>
      <c r="CN4" t="inlineStr">
        <is>
          <t>kwalunkwe tranżazzjoni li tal-inqas parzjalment issir b’mezzi elettroniċi f’isem oriġinatur permezz ta’ fornitur tas-servizzi tal-kriptoassi, bil-għan li l-kriptoassi jkunu disponibbli għal benefiċjarju permezz ta’ fornitur ta’ servizzi tal-kriptoassi, irrispettivament minn jekk l-oriġinatur u l-benefiċjarju humiex l-istess persuna u irrispettivament minn jekk il-fornitur ta’ servizzi tal-kriptoassi tal-oriġinatur u dak tal-benefiċjarju humiex l-istess</t>
        </is>
      </c>
      <c r="CO4" t="inlineStr">
        <is>
          <t/>
        </is>
      </c>
      <c r="CP4" t="inlineStr">
        <is>
          <t>dowolna transakcja przynajmniej częściowo realizowana drogą elektroniczną w imieniu inicjatora za pośrednictwem dostawcy usług w zakresie kryptoaktywów w celu udostępnienia kryptoaktywów beneficjentowi za pośrednictwem dostawcy usług w zakresie kryptoaktywów, bez względu na to, czy inicjator i beneficjent jest tą samą osobą, i niezależnie od tego, czy dostawca usług w zakresie kryptoaktywów właściwy dla inicjatora jest tożsamy z dostawcą usług w zakresie kryptoaktywów właściwym dla beneficjenta</t>
        </is>
      </c>
      <c r="CQ4" t="inlineStr">
        <is>
          <t>Operação
realizada pelo menos parcialmente por meios eletrónicos por conta de um
iniciante através de um prestador de serviços de criptoativos, com vista a
colocar os criptoativos à disposição de um destinatário através de um prestador
de serviços de criptoativos, independentemente de o iniciante e o destinatário
serem a mesma pessoa e independentemente de o prestador de serviços de
criptoativos do iniciante e o do destinatário serem idênticos</t>
        </is>
      </c>
      <c r="CR4" t="inlineStr">
        <is>
          <t/>
        </is>
      </c>
      <c r="CS4" t="inlineStr">
        <is>
          <t/>
        </is>
      </c>
      <c r="CT4" t="inlineStr">
        <is>
          <t>katera koli transakcija, vsaj delno izvedena z elektronskimi sredstvi v imenu originatorja prek ponudnika storitev v zvezi s kriptosredstvi, z namenom dati kriptosredstva na voljo upravičencu prek ponudnika storitev v zvezi s kriptosredstvi, ne glede na to, ali sta originator in upravičenec ista oseba, in ne glede na to, ali je ponudnik storitev v zvezi s kriptosredstvi originatorja in upravičenca isti</t>
        </is>
      </c>
      <c r="CU4" t="inlineStr">
        <is>
          <t/>
        </is>
      </c>
    </row>
    <row r="5">
      <c r="A5" s="1" t="str">
        <f>HYPERLINK("https://iate.europa.eu/entry/result/3628524/all", "3628524")</f>
        <v>3628524</v>
      </c>
      <c r="B5" t="inlineStr">
        <is>
          <t>FINANCE</t>
        </is>
      </c>
      <c r="C5" t="inlineStr">
        <is>
          <t>FINANCE|free movement of capital|financial market|financial transaction</t>
        </is>
      </c>
      <c r="D5" t="inlineStr">
        <is>
          <t>превод на криптоактиви между граждани</t>
        </is>
      </c>
      <c r="E5" t="inlineStr">
        <is>
          <t>3</t>
        </is>
      </c>
      <c r="F5" t="inlineStr">
        <is>
          <t/>
        </is>
      </c>
      <c r="G5" t="inlineStr">
        <is>
          <t/>
        </is>
      </c>
      <c r="H5" t="inlineStr">
        <is>
          <t/>
        </is>
      </c>
      <c r="I5" t="inlineStr">
        <is>
          <t/>
        </is>
      </c>
      <c r="J5" t="inlineStr">
        <is>
          <t>person-til-person-overførsel af kryptoaktiver</t>
        </is>
      </c>
      <c r="K5" t="inlineStr">
        <is>
          <t>3</t>
        </is>
      </c>
      <c r="L5" t="inlineStr">
        <is>
          <t/>
        </is>
      </c>
      <c r="M5" t="inlineStr">
        <is>
          <t>Kryptowertetransfer von Person zu Person</t>
        </is>
      </c>
      <c r="N5" t="inlineStr">
        <is>
          <t>3</t>
        </is>
      </c>
      <c r="O5" t="inlineStr">
        <is>
          <t/>
        </is>
      </c>
      <c r="P5" t="inlineStr">
        <is>
          <t/>
        </is>
      </c>
      <c r="Q5" t="inlineStr">
        <is>
          <t/>
        </is>
      </c>
      <c r="R5" t="inlineStr">
        <is>
          <t/>
        </is>
      </c>
      <c r="S5" t="inlineStr">
        <is>
          <t>person-to-person transfer of crypto-assets</t>
        </is>
      </c>
      <c r="T5" t="inlineStr">
        <is>
          <t>3</t>
        </is>
      </c>
      <c r="U5" t="inlineStr">
        <is>
          <t/>
        </is>
      </c>
      <c r="V5" t="inlineStr">
        <is>
          <t/>
        </is>
      </c>
      <c r="W5" t="inlineStr">
        <is>
          <t/>
        </is>
      </c>
      <c r="X5" t="inlineStr">
        <is>
          <t/>
        </is>
      </c>
      <c r="Y5" t="inlineStr">
        <is>
          <t/>
        </is>
      </c>
      <c r="Z5" t="inlineStr">
        <is>
          <t/>
        </is>
      </c>
      <c r="AA5" t="inlineStr">
        <is>
          <t/>
        </is>
      </c>
      <c r="AB5" t="inlineStr">
        <is>
          <t/>
        </is>
      </c>
      <c r="AC5" t="inlineStr">
        <is>
          <t/>
        </is>
      </c>
      <c r="AD5" t="inlineStr">
        <is>
          <t/>
        </is>
      </c>
      <c r="AE5" t="inlineStr">
        <is>
          <t>transfert de crypto-actifs entre particuliers</t>
        </is>
      </c>
      <c r="AF5" t="inlineStr">
        <is>
          <t>3</t>
        </is>
      </c>
      <c r="AG5" t="inlineStr">
        <is>
          <t/>
        </is>
      </c>
      <c r="AH5" t="inlineStr">
        <is>
          <t/>
        </is>
      </c>
      <c r="AI5" t="inlineStr">
        <is>
          <t/>
        </is>
      </c>
      <c r="AJ5" t="inlineStr">
        <is>
          <t/>
        </is>
      </c>
      <c r="AK5" t="inlineStr">
        <is>
          <t/>
        </is>
      </c>
      <c r="AL5" t="inlineStr">
        <is>
          <t/>
        </is>
      </c>
      <c r="AM5" t="inlineStr">
        <is>
          <t/>
        </is>
      </c>
      <c r="AN5" t="inlineStr">
        <is>
          <t/>
        </is>
      </c>
      <c r="AO5" t="inlineStr">
        <is>
          <t/>
        </is>
      </c>
      <c r="AP5" t="inlineStr">
        <is>
          <t/>
        </is>
      </c>
      <c r="AQ5" t="inlineStr">
        <is>
          <t/>
        </is>
      </c>
      <c r="AR5" t="inlineStr">
        <is>
          <t/>
        </is>
      </c>
      <c r="AS5" t="inlineStr">
        <is>
          <t/>
        </is>
      </c>
      <c r="AT5" t="inlineStr">
        <is>
          <t>vieno asmens kriptoturto pervedimas kitam asmeniui</t>
        </is>
      </c>
      <c r="AU5" t="inlineStr">
        <is>
          <t>3</t>
        </is>
      </c>
      <c r="AV5" t="inlineStr">
        <is>
          <t/>
        </is>
      </c>
      <c r="AW5" t="inlineStr">
        <is>
          <t>kriptoaktīvu pārvedums no personas personai</t>
        </is>
      </c>
      <c r="AX5" t="inlineStr">
        <is>
          <t>2</t>
        </is>
      </c>
      <c r="AY5" t="inlineStr">
        <is>
          <t/>
        </is>
      </c>
      <c r="AZ5" t="inlineStr">
        <is>
          <t>trasferiment tal-kriptoassi minn persuna għal oħra</t>
        </is>
      </c>
      <c r="BA5" t="inlineStr">
        <is>
          <t>3</t>
        </is>
      </c>
      <c r="BB5" t="inlineStr">
        <is>
          <t/>
        </is>
      </c>
      <c r="BC5" t="inlineStr">
        <is>
          <t/>
        </is>
      </c>
      <c r="BD5" t="inlineStr">
        <is>
          <t/>
        </is>
      </c>
      <c r="BE5" t="inlineStr">
        <is>
          <t/>
        </is>
      </c>
      <c r="BF5" t="inlineStr">
        <is>
          <t>transfer kryptoaktywów między osobami</t>
        </is>
      </c>
      <c r="BG5" t="inlineStr">
        <is>
          <t>3</t>
        </is>
      </c>
      <c r="BH5" t="inlineStr">
        <is>
          <t/>
        </is>
      </c>
      <c r="BI5" t="inlineStr">
        <is>
          <t>transferência de criptoativos entre particulares</t>
        </is>
      </c>
      <c r="BJ5" t="inlineStr">
        <is>
          <t>3</t>
        </is>
      </c>
      <c r="BK5" t="inlineStr">
        <is>
          <t/>
        </is>
      </c>
      <c r="BL5" t="inlineStr">
        <is>
          <t>transfer de criptoactive între persoane</t>
        </is>
      </c>
      <c r="BM5" t="inlineStr">
        <is>
          <t>2</t>
        </is>
      </c>
      <c r="BN5" t="inlineStr">
        <is>
          <t/>
        </is>
      </c>
      <c r="BO5" t="inlineStr">
        <is>
          <t/>
        </is>
      </c>
      <c r="BP5" t="inlineStr">
        <is>
          <t/>
        </is>
      </c>
      <c r="BQ5" t="inlineStr">
        <is>
          <t/>
        </is>
      </c>
      <c r="BR5" t="inlineStr">
        <is>
          <t>prenos kriptosredstev z osebe na osebo</t>
        </is>
      </c>
      <c r="BS5" t="inlineStr">
        <is>
          <t>3</t>
        </is>
      </c>
      <c r="BT5" t="inlineStr">
        <is>
          <t/>
        </is>
      </c>
      <c r="BU5" t="inlineStr">
        <is>
          <t>överföring av kryptotillgångar från person till person</t>
        </is>
      </c>
      <c r="BV5" t="inlineStr">
        <is>
          <t>3</t>
        </is>
      </c>
      <c r="BW5" t="inlineStr">
        <is>
          <t/>
        </is>
      </c>
      <c r="BX5" t="inlineStr">
        <is>
          <t>&lt;a href="https://iate.europa.eu/entry/result/3628516/bg" target="_blank"&gt;прехвърляне на криптоактиви&lt;/a&gt;, извършено без участието на &lt;a href="https://iate.europa.eu/entry/result/3591062/bg" target="_blank"&gt;доставчик на услуги за криптоактиви&lt;/a&gt;</t>
        </is>
      </c>
      <c r="BY5" t="inlineStr">
        <is>
          <t/>
        </is>
      </c>
      <c r="BZ5" t="inlineStr">
        <is>
          <t>overførsel af kryptoaktiver, der foretages uden indvolvering af en &lt;a href="https://iate.europa.eu/entry/result/3591062/de" target="_blank"&gt;udbyder af kryptoaktivtjenester&lt;/a&gt;</t>
        </is>
      </c>
      <c r="CA5" t="inlineStr">
        <is>
          <t>&lt;a href="https://iate.europa.eu/entry/result/3628516/en-de" target="_blank"&gt;Kryptowertetransfer &lt;/a&gt;zwischen natürlichen Personen ohne die Inanspruchnahme oder Beteiligung eines &lt;a href="https://iate.europa.eu/entry/result/3591062/en-de" target="_blank"&gt;Anbieters von Krypto-Dienstleistungen&lt;/a&gt; oder eines anderen Verpflichteten</t>
        </is>
      </c>
      <c r="CB5" t="inlineStr">
        <is>
          <t/>
        </is>
      </c>
      <c r="CC5" t="inlineStr">
        <is>
          <t>&lt;a href="https://iate.europa.eu/entry/result/3628516/en" target="_blank"&gt;transfer of crypto-assets&lt;/a&gt; carried out without the involvement of a &lt;a href="https://iate.europa.eu/entry/result/3591062/en" target="_blank"&gt;crypto-asset service provider&lt;/a&gt;</t>
        </is>
      </c>
      <c r="CD5" t="inlineStr">
        <is>
          <t/>
        </is>
      </c>
      <c r="CE5" t="inlineStr">
        <is>
          <t/>
        </is>
      </c>
      <c r="CF5" t="inlineStr">
        <is>
          <t/>
        </is>
      </c>
      <c r="CG5" t="inlineStr">
        <is>
          <t>&lt;a href="https://iate.europa.eu/entry/result/3628516/fr" target="_blank"&gt;transfert de crypto-actifs&lt;/a&gt; effectué sans recours à un &lt;a href="https://iate.europa.eu/entry/result/3591062/fr" target="_blank"&gt;prestataire de services sur crypto-actifs&lt;/a&gt;</t>
        </is>
      </c>
      <c r="CH5" t="inlineStr">
        <is>
          <t/>
        </is>
      </c>
      <c r="CI5" t="inlineStr">
        <is>
          <t/>
        </is>
      </c>
      <c r="CJ5" t="inlineStr">
        <is>
          <t/>
        </is>
      </c>
      <c r="CK5" t="inlineStr">
        <is>
          <t/>
        </is>
      </c>
      <c r="CL5" t="inlineStr">
        <is>
          <t>operacija tarp fizinių asmenų, kurie, kaip vartotojai, veikia siekdami tikslų, nesusijusių su prekyba, verslu ar profesine veikla, nesinaudodami kriptoturto paslaugų teikėjo ar kito įpareigotojo subjekto paslaugomis</t>
        </is>
      </c>
      <c r="CM5" t="inlineStr">
        <is>
          <t/>
        </is>
      </c>
      <c r="CN5" t="inlineStr">
        <is>
          <t>trasferiment ta’ kriptoassi mwettaq mingħajr l-involviment ta’ &lt;a href="https://iate.europa.eu/entry/result/3591062/mt" target="_blank"&gt;fornitur ta’ servizzi tal-kriptoassi&lt;/a&gt;</t>
        </is>
      </c>
      <c r="CO5" t="inlineStr">
        <is>
          <t/>
        </is>
      </c>
      <c r="CP5" t="inlineStr">
        <is>
          <t>transakcja między osobami fizycznymi działającymi – w charakterze konsumentów – w celach innych niż działalność handlowa, gospodarcza lub zawodowa, bez korzystania z usług dostawcy usług w zakresie kryptoaktywów lub innego podmiotu zobowiązanego ani bez udziału takiego dostawcy lub takiego podmiotu</t>
        </is>
      </c>
      <c r="CQ5" t="inlineStr">
        <is>
          <t>Transferência de criptoativos efetuada sem intervenção de um &lt;a href="https://iate.europa.eu/entry/result/3591062/pt" target="_blank"&gt;prestador de serviços de criptoativos&lt;/a&gt;</t>
        </is>
      </c>
      <c r="CR5" t="inlineStr">
        <is>
          <t/>
        </is>
      </c>
      <c r="CS5" t="inlineStr">
        <is>
          <t/>
        </is>
      </c>
      <c r="CT5" t="inlineStr">
        <is>
          <t>&lt;a href="https://iate.europa.eu/entry/result/3628516/sl" target="_blank"&gt;prenos kriptosredstev&lt;/a&gt; brez posredovanja &lt;a href="https://iate.europa.eu/entry/result/3591062/sl" target="_blank"&gt;ponudnika storitev v zvezi s kriptosredstvi&lt;/a&gt;</t>
        </is>
      </c>
      <c r="CU5" t="inlineStr">
        <is>
          <t>&lt;a href="https://iate.europa.eu/entry/result/3628516" target="_blank"&gt;överföring av kryptotillgångar&lt;/a&gt; som genomförs utan medverkan av en &lt;a href="https://iate.europa.eu/entry/result/3591062" target="_blank"&gt;leverantör av kryptotillgångstjänster&lt;/a&gt;</t>
        </is>
      </c>
    </row>
    <row r="6">
      <c r="A6" s="1" t="str">
        <f>HYPERLINK("https://iate.europa.eu/entry/result/3628523/all", "3628523")</f>
        <v>3628523</v>
      </c>
      <c r="B6" t="inlineStr">
        <is>
          <t>FINANCE</t>
        </is>
      </c>
      <c r="C6" t="inlineStr">
        <is>
          <t>FINANCE|financial institutions and credit;FINANCE|free movement of capital|financial market|financial transaction</t>
        </is>
      </c>
      <c r="D6" t="inlineStr">
        <is>
          <t>КИН|клиентски идентификационен номер</t>
        </is>
      </c>
      <c r="E6" t="inlineStr">
        <is>
          <t>3|3</t>
        </is>
      </c>
      <c r="F6" t="inlineStr">
        <is>
          <t>|</t>
        </is>
      </c>
      <c r="G6" t="inlineStr">
        <is>
          <t/>
        </is>
      </c>
      <c r="H6" t="inlineStr">
        <is>
          <t/>
        </is>
      </c>
      <c r="I6" t="inlineStr">
        <is>
          <t/>
        </is>
      </c>
      <c r="J6" t="inlineStr">
        <is>
          <t>kunde-ID-nummer</t>
        </is>
      </c>
      <c r="K6" t="inlineStr">
        <is>
          <t>3</t>
        </is>
      </c>
      <c r="L6" t="inlineStr">
        <is>
          <t/>
        </is>
      </c>
      <c r="M6" t="inlineStr">
        <is>
          <t>Kundennummer</t>
        </is>
      </c>
      <c r="N6" t="inlineStr">
        <is>
          <t>3</t>
        </is>
      </c>
      <c r="O6" t="inlineStr">
        <is>
          <t/>
        </is>
      </c>
      <c r="P6" t="inlineStr">
        <is>
          <t/>
        </is>
      </c>
      <c r="Q6" t="inlineStr">
        <is>
          <t/>
        </is>
      </c>
      <c r="R6" t="inlineStr">
        <is>
          <t/>
        </is>
      </c>
      <c r="S6" t="inlineStr">
        <is>
          <t>customer identification number</t>
        </is>
      </c>
      <c r="T6" t="inlineStr">
        <is>
          <t>3</t>
        </is>
      </c>
      <c r="U6" t="inlineStr">
        <is>
          <t/>
        </is>
      </c>
      <c r="V6" t="inlineStr">
        <is>
          <t/>
        </is>
      </c>
      <c r="W6" t="inlineStr">
        <is>
          <t/>
        </is>
      </c>
      <c r="X6" t="inlineStr">
        <is>
          <t/>
        </is>
      </c>
      <c r="Y6" t="inlineStr">
        <is>
          <t/>
        </is>
      </c>
      <c r="Z6" t="inlineStr">
        <is>
          <t/>
        </is>
      </c>
      <c r="AA6" t="inlineStr">
        <is>
          <t/>
        </is>
      </c>
      <c r="AB6" t="inlineStr">
        <is>
          <t/>
        </is>
      </c>
      <c r="AC6" t="inlineStr">
        <is>
          <t/>
        </is>
      </c>
      <c r="AD6" t="inlineStr">
        <is>
          <t/>
        </is>
      </c>
      <c r="AE6" t="inlineStr">
        <is>
          <t>numéro d'identification client|numéro d'identification du client|numéro d'identification de client</t>
        </is>
      </c>
      <c r="AF6" t="inlineStr">
        <is>
          <t>3|3|3</t>
        </is>
      </c>
      <c r="AG6" t="inlineStr">
        <is>
          <t>||</t>
        </is>
      </c>
      <c r="AH6" t="inlineStr">
        <is>
          <t/>
        </is>
      </c>
      <c r="AI6" t="inlineStr">
        <is>
          <t/>
        </is>
      </c>
      <c r="AJ6" t="inlineStr">
        <is>
          <t/>
        </is>
      </c>
      <c r="AK6" t="inlineStr">
        <is>
          <t/>
        </is>
      </c>
      <c r="AL6" t="inlineStr">
        <is>
          <t/>
        </is>
      </c>
      <c r="AM6" t="inlineStr">
        <is>
          <t/>
        </is>
      </c>
      <c r="AN6" t="inlineStr">
        <is>
          <t>ügyfél-azonosító szám</t>
        </is>
      </c>
      <c r="AO6" t="inlineStr">
        <is>
          <t>3</t>
        </is>
      </c>
      <c r="AP6" t="inlineStr">
        <is>
          <t/>
        </is>
      </c>
      <c r="AQ6" t="inlineStr">
        <is>
          <t>numero di identificazione come cliente</t>
        </is>
      </c>
      <c r="AR6" t="inlineStr">
        <is>
          <t>3</t>
        </is>
      </c>
      <c r="AS6" t="inlineStr">
        <is>
          <t/>
        </is>
      </c>
      <c r="AT6" t="inlineStr">
        <is>
          <t>kliento identifikacinis numeris</t>
        </is>
      </c>
      <c r="AU6" t="inlineStr">
        <is>
          <t>3</t>
        </is>
      </c>
      <c r="AV6" t="inlineStr">
        <is>
          <t/>
        </is>
      </c>
      <c r="AW6" t="inlineStr">
        <is>
          <t>klienta identifikācijas numurs</t>
        </is>
      </c>
      <c r="AX6" t="inlineStr">
        <is>
          <t>3</t>
        </is>
      </c>
      <c r="AY6" t="inlineStr">
        <is>
          <t/>
        </is>
      </c>
      <c r="AZ6" t="inlineStr">
        <is>
          <t>numru ta’ identifikazzjoni tal-klijent</t>
        </is>
      </c>
      <c r="BA6" t="inlineStr">
        <is>
          <t>3</t>
        </is>
      </c>
      <c r="BB6" t="inlineStr">
        <is>
          <t/>
        </is>
      </c>
      <c r="BC6" t="inlineStr">
        <is>
          <t/>
        </is>
      </c>
      <c r="BD6" t="inlineStr">
        <is>
          <t/>
        </is>
      </c>
      <c r="BE6" t="inlineStr">
        <is>
          <t/>
        </is>
      </c>
      <c r="BF6" t="inlineStr">
        <is>
          <t>numer identyfikacyjny klienta</t>
        </is>
      </c>
      <c r="BG6" t="inlineStr">
        <is>
          <t>3</t>
        </is>
      </c>
      <c r="BH6" t="inlineStr">
        <is>
          <t/>
        </is>
      </c>
      <c r="BI6" t="inlineStr">
        <is>
          <t>número de identificação de cliente</t>
        </is>
      </c>
      <c r="BJ6" t="inlineStr">
        <is>
          <t>3</t>
        </is>
      </c>
      <c r="BK6" t="inlineStr">
        <is>
          <t/>
        </is>
      </c>
      <c r="BL6" t="inlineStr">
        <is>
          <t>număr de identificare al clientului</t>
        </is>
      </c>
      <c r="BM6" t="inlineStr">
        <is>
          <t>2</t>
        </is>
      </c>
      <c r="BN6" t="inlineStr">
        <is>
          <t/>
        </is>
      </c>
      <c r="BO6" t="inlineStr">
        <is>
          <t/>
        </is>
      </c>
      <c r="BP6" t="inlineStr">
        <is>
          <t/>
        </is>
      </c>
      <c r="BQ6" t="inlineStr">
        <is>
          <t/>
        </is>
      </c>
      <c r="BR6" t="inlineStr">
        <is>
          <t>identifikacijska številka stranke</t>
        </is>
      </c>
      <c r="BS6" t="inlineStr">
        <is>
          <t>3</t>
        </is>
      </c>
      <c r="BT6" t="inlineStr">
        <is>
          <t/>
        </is>
      </c>
      <c r="BU6" t="inlineStr">
        <is>
          <t>kundnummer</t>
        </is>
      </c>
      <c r="BV6" t="inlineStr">
        <is>
          <t>3</t>
        </is>
      </c>
      <c r="BW6" t="inlineStr">
        <is>
          <t/>
        </is>
      </c>
      <c r="BX6" t="inlineStr">
        <is>
          <t/>
        </is>
      </c>
      <c r="BY6" t="inlineStr">
        <is>
          <t/>
        </is>
      </c>
      <c r="BZ6" t="inlineStr">
        <is>
          <t>nummer, der entydigt identificerer ordregiveren bag en transaktion til den ordregivende fiansielle institution, og som er forskelligt fra det entydige transaktionsreferencenummer</t>
        </is>
      </c>
      <c r="CA6" t="inlineStr">
        <is>
          <t/>
        </is>
      </c>
      <c r="CB6" t="inlineStr">
        <is>
          <t/>
        </is>
      </c>
      <c r="CC6" t="inlineStr">
        <is>
          <t>number which uniquely identifies the originator of a transaction to the originating financial institution and is a different number from the
unique transaction reference number</t>
        </is>
      </c>
      <c r="CD6" t="inlineStr">
        <is>
          <t/>
        </is>
      </c>
      <c r="CE6" t="inlineStr">
        <is>
          <t/>
        </is>
      </c>
      <c r="CF6" t="inlineStr">
        <is>
          <t/>
        </is>
      </c>
      <c r="CG6" t="inlineStr">
        <is>
          <t>numéro qui identifie de manière unique le
donneur d’ordre pour l’institution financière du donneur d’ordre et élément d’information devant accompagner tous
les virements électroniques qualifiés</t>
        </is>
      </c>
      <c r="CH6" t="inlineStr">
        <is>
          <t/>
        </is>
      </c>
      <c r="CI6" t="inlineStr">
        <is>
          <t/>
        </is>
      </c>
      <c r="CJ6" t="inlineStr">
        <is>
          <t>olyan, az egyedi
tranzakcióazonosítótól eltérő kód, amely alapján a pénzügyi intézmény
azonosítani tudja egy adott tranzakció indítóját</t>
        </is>
      </c>
      <c r="CK6" t="inlineStr">
        <is>
          <t>numero che identifica in modo univoco l'ordinante di un'operazione presso l'istituto finanziario dell'ordinante</t>
        </is>
      </c>
      <c r="CL6" t="inlineStr">
        <is>
          <t/>
        </is>
      </c>
      <c r="CM6" t="inlineStr">
        <is>
          <t/>
        </is>
      </c>
      <c r="CN6" t="inlineStr">
        <is>
          <t>numru li jidentifika b'mod uniku l-oriġinatur ta' tranżazzjoni lill-istituzzjoni finanzjarja tal-persuna li tordna t-transferiment u huwa numru differenti min-numru uniku ta' referenza tat-tranżazzjoni</t>
        </is>
      </c>
      <c r="CO6" t="inlineStr">
        <is>
          <t/>
        </is>
      </c>
      <c r="CP6" t="inlineStr">
        <is>
          <t>numer, który jednoznacznie identyfikuje inicjatora transakcji w inicjującej instytucji finansowej i jest innym numerem niż niepowtarzalny numer referencyjny transakcji</t>
        </is>
      </c>
      <c r="CQ6" t="inlineStr">
        <is>
          <t>Número que identifica de 
forma única o ordenante de uma operação
perante a instituição financeira ordenante</t>
        </is>
      </c>
      <c r="CR6" t="inlineStr">
        <is>
          <t>număr care
identifică în mod unic inițiatorul unei tranzacții pentru instituția financiară
a inițiatorului, fiind un număr diferit de numărul unic de referință al
tranzacției</t>
        </is>
      </c>
      <c r="CS6" t="inlineStr">
        <is>
          <t/>
        </is>
      </c>
      <c r="CT6" t="inlineStr">
        <is>
          <t/>
        </is>
      </c>
      <c r="CU6" t="inlineStr">
        <is>
          <t/>
        </is>
      </c>
    </row>
    <row r="7">
      <c r="A7" s="1" t="str">
        <f>HYPERLINK("https://iate.europa.eu/entry/result/3628538/all", "3628538")</f>
        <v>3628538</v>
      </c>
      <c r="B7" t="inlineStr">
        <is>
          <t>FINANCE;LAW</t>
        </is>
      </c>
      <c r="C7" t="inlineStr">
        <is>
          <t>FINANCE|free movement of capital|financial market|financial transaction;LAW|international law|private international law|identity document</t>
        </is>
      </c>
      <c r="D7" t="inlineStr">
        <is>
          <t>номер на официалния личен документ</t>
        </is>
      </c>
      <c r="E7" t="inlineStr">
        <is>
          <t>3</t>
        </is>
      </c>
      <c r="F7" t="inlineStr">
        <is>
          <t/>
        </is>
      </c>
      <c r="G7" t="inlineStr">
        <is>
          <t/>
        </is>
      </c>
      <c r="H7" t="inlineStr">
        <is>
          <t/>
        </is>
      </c>
      <c r="I7" t="inlineStr">
        <is>
          <t/>
        </is>
      </c>
      <c r="J7" t="inlineStr">
        <is>
          <t>officielt personligt dokumentnummer</t>
        </is>
      </c>
      <c r="K7" t="inlineStr">
        <is>
          <t>3</t>
        </is>
      </c>
      <c r="L7" t="inlineStr">
        <is>
          <t/>
        </is>
      </c>
      <c r="M7" t="inlineStr">
        <is>
          <t>Nummer eines amtlichen persönlichen Dokuments des Auftraggebers</t>
        </is>
      </c>
      <c r="N7" t="inlineStr">
        <is>
          <t>3</t>
        </is>
      </c>
      <c r="O7" t="inlineStr">
        <is>
          <t/>
        </is>
      </c>
      <c r="P7" t="inlineStr">
        <is>
          <t/>
        </is>
      </c>
      <c r="Q7" t="inlineStr">
        <is>
          <t/>
        </is>
      </c>
      <c r="R7" t="inlineStr">
        <is>
          <t/>
        </is>
      </c>
      <c r="S7" t="inlineStr">
        <is>
          <t>official personal document number</t>
        </is>
      </c>
      <c r="T7" t="inlineStr">
        <is>
          <t>3</t>
        </is>
      </c>
      <c r="U7" t="inlineStr">
        <is>
          <t/>
        </is>
      </c>
      <c r="V7" t="inlineStr">
        <is>
          <t/>
        </is>
      </c>
      <c r="W7" t="inlineStr">
        <is>
          <t/>
        </is>
      </c>
      <c r="X7" t="inlineStr">
        <is>
          <t/>
        </is>
      </c>
      <c r="Y7" t="inlineStr">
        <is>
          <t/>
        </is>
      </c>
      <c r="Z7" t="inlineStr">
        <is>
          <t/>
        </is>
      </c>
      <c r="AA7" t="inlineStr">
        <is>
          <t/>
        </is>
      </c>
      <c r="AB7" t="inlineStr">
        <is>
          <t/>
        </is>
      </c>
      <c r="AC7" t="inlineStr">
        <is>
          <t/>
        </is>
      </c>
      <c r="AD7" t="inlineStr">
        <is>
          <t/>
        </is>
      </c>
      <c r="AE7" t="inlineStr">
        <is>
          <t>numéro du document d’identité</t>
        </is>
      </c>
      <c r="AF7" t="inlineStr">
        <is>
          <t>3</t>
        </is>
      </c>
      <c r="AG7" t="inlineStr">
        <is>
          <t/>
        </is>
      </c>
      <c r="AH7" t="inlineStr">
        <is>
          <t/>
        </is>
      </c>
      <c r="AI7" t="inlineStr">
        <is>
          <t/>
        </is>
      </c>
      <c r="AJ7" t="inlineStr">
        <is>
          <t/>
        </is>
      </c>
      <c r="AK7" t="inlineStr">
        <is>
          <t/>
        </is>
      </c>
      <c r="AL7" t="inlineStr">
        <is>
          <t/>
        </is>
      </c>
      <c r="AM7" t="inlineStr">
        <is>
          <t/>
        </is>
      </c>
      <c r="AN7" t="inlineStr">
        <is>
          <t>hivatalos személyi okmány száma</t>
        </is>
      </c>
      <c r="AO7" t="inlineStr">
        <is>
          <t>3</t>
        </is>
      </c>
      <c r="AP7" t="inlineStr">
        <is>
          <t/>
        </is>
      </c>
      <c r="AQ7" t="inlineStr">
        <is>
          <t>numero del documento personale ufficiale</t>
        </is>
      </c>
      <c r="AR7" t="inlineStr">
        <is>
          <t>3</t>
        </is>
      </c>
      <c r="AS7" t="inlineStr">
        <is>
          <t/>
        </is>
      </c>
      <c r="AT7" t="inlineStr">
        <is>
          <t>oficialaus asmens dokumento numeris</t>
        </is>
      </c>
      <c r="AU7" t="inlineStr">
        <is>
          <t>3</t>
        </is>
      </c>
      <c r="AV7" t="inlineStr">
        <is>
          <t/>
        </is>
      </c>
      <c r="AW7" t="inlineStr">
        <is>
          <t>oficiāla personas dokumenta numurs</t>
        </is>
      </c>
      <c r="AX7" t="inlineStr">
        <is>
          <t>3</t>
        </is>
      </c>
      <c r="AY7" t="inlineStr">
        <is>
          <t/>
        </is>
      </c>
      <c r="AZ7" t="inlineStr">
        <is>
          <t>numru tad-dokument uffiċjali personali</t>
        </is>
      </c>
      <c r="BA7" t="inlineStr">
        <is>
          <t>3</t>
        </is>
      </c>
      <c r="BB7" t="inlineStr">
        <is>
          <t/>
        </is>
      </c>
      <c r="BC7" t="inlineStr">
        <is>
          <t/>
        </is>
      </c>
      <c r="BD7" t="inlineStr">
        <is>
          <t/>
        </is>
      </c>
      <c r="BE7" t="inlineStr">
        <is>
          <t/>
        </is>
      </c>
      <c r="BF7" t="inlineStr">
        <is>
          <t>numer urzędowego dokumentu osobistego</t>
        </is>
      </c>
      <c r="BG7" t="inlineStr">
        <is>
          <t>3</t>
        </is>
      </c>
      <c r="BH7" t="inlineStr">
        <is>
          <t/>
        </is>
      </c>
      <c r="BI7" t="inlineStr">
        <is>
          <t>número do documento de identificação oficial</t>
        </is>
      </c>
      <c r="BJ7" t="inlineStr">
        <is>
          <t>3</t>
        </is>
      </c>
      <c r="BK7" t="inlineStr">
        <is>
          <t/>
        </is>
      </c>
      <c r="BL7" t="inlineStr">
        <is>
          <t>număr al documentului personal oficial</t>
        </is>
      </c>
      <c r="BM7" t="inlineStr">
        <is>
          <t>3</t>
        </is>
      </c>
      <c r="BN7" t="inlineStr">
        <is>
          <t/>
        </is>
      </c>
      <c r="BO7" t="inlineStr">
        <is>
          <t/>
        </is>
      </c>
      <c r="BP7" t="inlineStr">
        <is>
          <t/>
        </is>
      </c>
      <c r="BQ7" t="inlineStr">
        <is>
          <t/>
        </is>
      </c>
      <c r="BR7" t="inlineStr">
        <is>
          <t>številka uradnega osebnega dokumenta</t>
        </is>
      </c>
      <c r="BS7" t="inlineStr">
        <is>
          <t>3</t>
        </is>
      </c>
      <c r="BT7" t="inlineStr">
        <is>
          <t/>
        </is>
      </c>
      <c r="BU7" t="inlineStr">
        <is>
          <t>officiellt personligt dokumentnummer</t>
        </is>
      </c>
      <c r="BV7" t="inlineStr">
        <is>
          <t>3</t>
        </is>
      </c>
      <c r="BW7" t="inlineStr">
        <is>
          <t/>
        </is>
      </c>
      <c r="BX7" t="inlineStr">
        <is>
          <t/>
        </is>
      </c>
      <c r="BY7" t="inlineStr">
        <is>
          <t/>
        </is>
      </c>
      <c r="BZ7" t="inlineStr">
        <is>
          <t/>
        </is>
      </c>
      <c r="CA7" t="inlineStr">
        <is>
          <t/>
        </is>
      </c>
      <c r="CB7" t="inlineStr">
        <is>
          <t/>
        </is>
      </c>
      <c r="CC7" t="inlineStr">
        <is>
          <t/>
        </is>
      </c>
      <c r="CD7" t="inlineStr">
        <is>
          <t/>
        </is>
      </c>
      <c r="CE7" t="inlineStr">
        <is>
          <t/>
        </is>
      </c>
      <c r="CF7" t="inlineStr">
        <is>
          <t/>
        </is>
      </c>
      <c r="CG7" t="inlineStr">
        <is>
          <t/>
        </is>
      </c>
      <c r="CH7" t="inlineStr">
        <is>
          <t/>
        </is>
      </c>
      <c r="CI7" t="inlineStr">
        <is>
          <t/>
        </is>
      </c>
      <c r="CJ7" t="inlineStr">
        <is>
          <t/>
        </is>
      </c>
      <c r="CK7" t="inlineStr">
        <is>
          <t>numero di un documento di identificazione personale come la carta d'identità, il passaporto o la patente di guida</t>
        </is>
      </c>
      <c r="CL7" t="inlineStr">
        <is>
          <t/>
        </is>
      </c>
      <c r="CM7" t="inlineStr">
        <is>
          <t/>
        </is>
      </c>
      <c r="CN7" t="inlineStr">
        <is>
          <t>Il-kunċett ġie introdott fir-&lt;a href="https://eur-lex.europa.eu/legal-content/MT/TXT/?uri=CELEX:32015R0847" target="_blank"&gt;Regolament (UE) 2015/847 dwar l-informazzjoni li takkumpanja t-trasferimenti ta' fondi&lt;/a&gt;, li jissostitwixxi n-“numru ta’ identifikazzjoni nazzjonali” mir-&lt;a href="https://eur-lex.europa.eu/legal-content/MT/TXT/?uri=CELEX:32006R1781" target="_blank"&gt;Regolament (KE) Nru 1781/2006 dwar informazzjoni dwar il-pagatur, li għandha takkumpanja t-trasferimenti ta' fondi &lt;/a&gt;(imħassar).
Il-kunċett il-ġdid huwa maħsub biex ikun semantikament usa’ u jinkludi firxa akbar ta’ dokumenti ta’ identifikazzjoni, inkluż karti tal-identità, passaporti, liċenzji tas-sewqan.</t>
        </is>
      </c>
      <c r="CO7" t="inlineStr">
        <is>
          <t/>
        </is>
      </c>
      <c r="CP7" t="inlineStr">
        <is>
          <t/>
        </is>
      </c>
      <c r="CQ7" t="inlineStr">
        <is>
          <t/>
        </is>
      </c>
      <c r="CR7" t="inlineStr">
        <is>
          <t/>
        </is>
      </c>
      <c r="CS7" t="inlineStr">
        <is>
          <t/>
        </is>
      </c>
      <c r="CT7" t="inlineStr">
        <is>
          <t/>
        </is>
      </c>
      <c r="CU7" t="inlineStr">
        <is>
          <t/>
        </is>
      </c>
    </row>
    <row r="8">
      <c r="A8" s="1" t="str">
        <f>HYPERLINK("https://iate.europa.eu/entry/result/1141482/all", "1141482")</f>
        <v>1141482</v>
      </c>
      <c r="B8" t="inlineStr">
        <is>
          <t>SOCIAL QUESTIONS</t>
        </is>
      </c>
      <c r="C8" t="inlineStr">
        <is>
          <t>SOCIAL QUESTIONS|health|medical science</t>
        </is>
      </c>
      <c r="D8" t="inlineStr">
        <is>
          <t/>
        </is>
      </c>
      <c r="E8" t="inlineStr">
        <is>
          <t/>
        </is>
      </c>
      <c r="F8" t="inlineStr">
        <is>
          <t/>
        </is>
      </c>
      <c r="G8" t="inlineStr">
        <is>
          <t/>
        </is>
      </c>
      <c r="H8" t="inlineStr">
        <is>
          <t/>
        </is>
      </c>
      <c r="I8" t="inlineStr">
        <is>
          <t/>
        </is>
      </c>
      <c r="J8" t="inlineStr">
        <is>
          <t>profylaktisk behandling efter eksposition</t>
        </is>
      </c>
      <c r="K8" t="inlineStr">
        <is>
          <t>3</t>
        </is>
      </c>
      <c r="L8" t="inlineStr">
        <is>
          <t/>
        </is>
      </c>
      <c r="M8" t="inlineStr">
        <is>
          <t>PEP|postexpositionelle Prophylaxe|Post-Expositionsprophylaxe</t>
        </is>
      </c>
      <c r="N8" t="inlineStr">
        <is>
          <t>1|3|1</t>
        </is>
      </c>
      <c r="O8" t="inlineStr">
        <is>
          <t>||</t>
        </is>
      </c>
      <c r="P8" t="inlineStr">
        <is>
          <t>PEP|προφύλαξη μετά την έκθεση</t>
        </is>
      </c>
      <c r="Q8" t="inlineStr">
        <is>
          <t>3|3</t>
        </is>
      </c>
      <c r="R8" t="inlineStr">
        <is>
          <t>|</t>
        </is>
      </c>
      <c r="S8" t="inlineStr">
        <is>
          <t>PEP|post-exposure prophylaxis</t>
        </is>
      </c>
      <c r="T8" t="inlineStr">
        <is>
          <t>3|3</t>
        </is>
      </c>
      <c r="U8" t="inlineStr">
        <is>
          <t>|</t>
        </is>
      </c>
      <c r="V8" t="inlineStr">
        <is>
          <t>profilaxis tras la exposición|PEP|profilaxis postexposición</t>
        </is>
      </c>
      <c r="W8" t="inlineStr">
        <is>
          <t>3|1|1</t>
        </is>
      </c>
      <c r="X8" t="inlineStr">
        <is>
          <t>||</t>
        </is>
      </c>
      <c r="Y8" t="inlineStr">
        <is>
          <t/>
        </is>
      </c>
      <c r="Z8" t="inlineStr">
        <is>
          <t/>
        </is>
      </c>
      <c r="AA8" t="inlineStr">
        <is>
          <t/>
        </is>
      </c>
      <c r="AB8" t="inlineStr">
        <is>
          <t>altistuksen jälkeinen profylaksi|PEP</t>
        </is>
      </c>
      <c r="AC8" t="inlineStr">
        <is>
          <t>3|3</t>
        </is>
      </c>
      <c r="AD8" t="inlineStr">
        <is>
          <t>|</t>
        </is>
      </c>
      <c r="AE8" t="inlineStr">
        <is>
          <t>PPE|Prévention après exposition|prophylaxie post-exposition|prophylaxie consécutive à une exposition</t>
        </is>
      </c>
      <c r="AF8" t="inlineStr">
        <is>
          <t>3|1|3|3</t>
        </is>
      </c>
      <c r="AG8" t="inlineStr">
        <is>
          <t>|||</t>
        </is>
      </c>
      <c r="AH8" t="inlineStr">
        <is>
          <t>próifiolacsas iartheagmhála|PEP</t>
        </is>
      </c>
      <c r="AI8" t="inlineStr">
        <is>
          <t>3|3</t>
        </is>
      </c>
      <c r="AJ8" t="inlineStr">
        <is>
          <t>|</t>
        </is>
      </c>
      <c r="AK8" t="inlineStr">
        <is>
          <t/>
        </is>
      </c>
      <c r="AL8" t="inlineStr">
        <is>
          <t/>
        </is>
      </c>
      <c r="AM8" t="inlineStr">
        <is>
          <t/>
        </is>
      </c>
      <c r="AN8" t="inlineStr">
        <is>
          <t/>
        </is>
      </c>
      <c r="AO8" t="inlineStr">
        <is>
          <t/>
        </is>
      </c>
      <c r="AP8" t="inlineStr">
        <is>
          <t/>
        </is>
      </c>
      <c r="AQ8" t="inlineStr">
        <is>
          <t>PPE|profilassi postesposizione</t>
        </is>
      </c>
      <c r="AR8" t="inlineStr">
        <is>
          <t>2|3</t>
        </is>
      </c>
      <c r="AS8" t="inlineStr">
        <is>
          <t>|</t>
        </is>
      </c>
      <c r="AT8" t="inlineStr">
        <is>
          <t>poekspozicinė profilaktika</t>
        </is>
      </c>
      <c r="AU8" t="inlineStr">
        <is>
          <t>2</t>
        </is>
      </c>
      <c r="AV8" t="inlineStr">
        <is>
          <t/>
        </is>
      </c>
      <c r="AW8" t="inlineStr">
        <is>
          <t>pēcekspozīcijas profilakse</t>
        </is>
      </c>
      <c r="AX8" t="inlineStr">
        <is>
          <t>3</t>
        </is>
      </c>
      <c r="AY8" t="inlineStr">
        <is>
          <t/>
        </is>
      </c>
      <c r="AZ8" t="inlineStr">
        <is>
          <t/>
        </is>
      </c>
      <c r="BA8" t="inlineStr">
        <is>
          <t/>
        </is>
      </c>
      <c r="BB8" t="inlineStr">
        <is>
          <t/>
        </is>
      </c>
      <c r="BC8" t="inlineStr">
        <is>
          <t>Post Expositie Profylaxe|PEP|profylaxe na blootstelling</t>
        </is>
      </c>
      <c r="BD8" t="inlineStr">
        <is>
          <t>3|3|3</t>
        </is>
      </c>
      <c r="BE8" t="inlineStr">
        <is>
          <t>||</t>
        </is>
      </c>
      <c r="BF8" t="inlineStr">
        <is>
          <t>profilaktyka poekspozycyjna|PEP</t>
        </is>
      </c>
      <c r="BG8" t="inlineStr">
        <is>
          <t>3|3</t>
        </is>
      </c>
      <c r="BH8" t="inlineStr">
        <is>
          <t>|</t>
        </is>
      </c>
      <c r="BI8" t="inlineStr">
        <is>
          <t>PPE|profilaxia pós-exposição</t>
        </is>
      </c>
      <c r="BJ8" t="inlineStr">
        <is>
          <t>3|3</t>
        </is>
      </c>
      <c r="BK8" t="inlineStr">
        <is>
          <t>|</t>
        </is>
      </c>
      <c r="BL8" t="inlineStr">
        <is>
          <t>profilaxie postexpunere</t>
        </is>
      </c>
      <c r="BM8" t="inlineStr">
        <is>
          <t>3</t>
        </is>
      </c>
      <c r="BN8" t="inlineStr">
        <is>
          <t/>
        </is>
      </c>
      <c r="BO8" t="inlineStr">
        <is>
          <t/>
        </is>
      </c>
      <c r="BP8" t="inlineStr">
        <is>
          <t/>
        </is>
      </c>
      <c r="BQ8" t="inlineStr">
        <is>
          <t/>
        </is>
      </c>
      <c r="BR8" t="inlineStr">
        <is>
          <t>profilaksa po izpostavitvi|postekspozicijska profilaksa|zaščita po izpostavitvi</t>
        </is>
      </c>
      <c r="BS8" t="inlineStr">
        <is>
          <t>3|3|3</t>
        </is>
      </c>
      <c r="BT8" t="inlineStr">
        <is>
          <t>||</t>
        </is>
      </c>
      <c r="BU8" t="inlineStr">
        <is>
          <t>postexponeringsprofylax</t>
        </is>
      </c>
      <c r="BV8" t="inlineStr">
        <is>
          <t>3</t>
        </is>
      </c>
      <c r="BW8" t="inlineStr">
        <is>
          <t/>
        </is>
      </c>
      <c r="BX8" t="inlineStr">
        <is>
          <t/>
        </is>
      </c>
      <c r="BY8" t="inlineStr">
        <is>
          <t/>
        </is>
      </c>
      <c r="BZ8" t="inlineStr">
        <is>
          <t/>
        </is>
      </c>
      <c r="CA8" t="inlineStr">
        <is>
          <t/>
        </is>
      </c>
      <c r="CB8" t="inlineStr">
        <is>
          <t>οποιαδήποτε προληπτική ιατρική θεραπεία που ξεκινά μετά την έκθεση σε παθογόνο για να αποφευχθεί η εμφάνιση της λοίμωξης</t>
        </is>
      </c>
      <c r="CC8" t="inlineStr">
        <is>
          <t>preventive medical treatment started after exposure to a pathogen in order to prevent the infection from occurring</t>
        </is>
      </c>
      <c r="CD8" t="inlineStr">
        <is>
          <t/>
        </is>
      </c>
      <c r="CE8" t="inlineStr">
        <is>
          <t/>
        </is>
      </c>
      <c r="CF8" t="inlineStr">
        <is>
          <t/>
        </is>
      </c>
      <c r="CG8" t="inlineStr">
        <is>
          <t/>
        </is>
      </c>
      <c r="CH8" t="inlineStr">
        <is>
          <t/>
        </is>
      </c>
      <c r="CI8" t="inlineStr">
        <is>
          <t/>
        </is>
      </c>
      <c r="CJ8" t="inlineStr">
        <is>
          <t/>
        </is>
      </c>
      <c r="CK8" t="inlineStr">
        <is>
          <t>vaccinazione effettuata dopo l’esposizione all’agente
infettivo</t>
        </is>
      </c>
      <c r="CL8" t="inlineStr">
        <is>
          <t/>
        </is>
      </c>
      <c r="CM8" t="inlineStr">
        <is>
          <t/>
        </is>
      </c>
      <c r="CN8" t="inlineStr">
        <is>
          <t/>
        </is>
      </c>
      <c r="CO8" t="inlineStr">
        <is>
          <t>behandeling van een maand voor iemand die heel kort is blootgesteld aan HIV</t>
        </is>
      </c>
      <c r="CP8" t="inlineStr">
        <is>
          <t>metoda leczenia rozpoczynana zaraz po ekspozycji, która pozwala na całkowite usunięcie wirusa (np. HIV) z organizmu i uniknięcie zarażenia</t>
        </is>
      </c>
      <c r="CQ8" t="inlineStr">
        <is>
          <t/>
        </is>
      </c>
      <c r="CR8" t="inlineStr">
        <is>
          <t/>
        </is>
      </c>
      <c r="CS8" t="inlineStr">
        <is>
          <t/>
        </is>
      </c>
      <c r="CT8" t="inlineStr">
        <is>
          <t>kratkotrajno zdravljenje, ki se uvede čim prej po visoko tvegani izpostavitvi osebe povzročitelju bolezni, s čimer se zmanjša tveganje za okužbo</t>
        </is>
      </c>
      <c r="CU8" t="inlineStr">
        <is>
          <t/>
        </is>
      </c>
    </row>
    <row r="9">
      <c r="A9" s="1" t="str">
        <f>HYPERLINK("https://iate.europa.eu/entry/result/3567434/all", "3567434")</f>
        <v>3567434</v>
      </c>
      <c r="B9" t="inlineStr">
        <is>
          <t>EUROPEAN UNION</t>
        </is>
      </c>
      <c r="C9" t="inlineStr">
        <is>
          <t>EUROPEAN UNION|European Union law</t>
        </is>
      </c>
      <c r="D9" t="inlineStr">
        <is>
          <t>Междуинституционално споразумение за по-добро законотворчество</t>
        </is>
      </c>
      <c r="E9" t="inlineStr">
        <is>
          <t>3</t>
        </is>
      </c>
      <c r="F9" t="inlineStr">
        <is>
          <t/>
        </is>
      </c>
      <c r="G9" t="inlineStr">
        <is>
          <t>interinstitucionální dohoda o zdokonalení tvorby právních předpisů</t>
        </is>
      </c>
      <c r="H9" t="inlineStr">
        <is>
          <t>3</t>
        </is>
      </c>
      <c r="I9" t="inlineStr">
        <is>
          <t/>
        </is>
      </c>
      <c r="J9" t="inlineStr">
        <is>
          <t>interinstitutionel aftale om bedre lovgivning</t>
        </is>
      </c>
      <c r="K9" t="inlineStr">
        <is>
          <t>3</t>
        </is>
      </c>
      <c r="L9" t="inlineStr">
        <is>
          <t/>
        </is>
      </c>
      <c r="M9" t="inlineStr">
        <is>
          <t>Interinstitutionelle Vereinbarung zwischen dem Europäischen Parlament, dem Rat der Europäischen Union und der Europäischen Kommission über bessere Rechtsetzung|Interinstitutionelle Vereinbarung über bessere Rechtsetzung</t>
        </is>
      </c>
      <c r="N9" t="inlineStr">
        <is>
          <t>3|3</t>
        </is>
      </c>
      <c r="O9" t="inlineStr">
        <is>
          <t>|</t>
        </is>
      </c>
      <c r="P9" t="inlineStr">
        <is>
          <t>διοργανική συμφωνία για τη βελτίωση του νομοθετικού έργου</t>
        </is>
      </c>
      <c r="Q9" t="inlineStr">
        <is>
          <t>3</t>
        </is>
      </c>
      <c r="R9" t="inlineStr">
        <is>
          <t/>
        </is>
      </c>
      <c r="S9" t="inlineStr">
        <is>
          <t>IIA|Inter-institutional Agreement on Better Regulation|Interinstitutional Agreement on Better Law-Making|Interinstitutional Agreement on Better Regulation|interinstitutional agreement on better lawmaking|interinstitutional agreement on better law-making</t>
        </is>
      </c>
      <c r="T9" t="inlineStr">
        <is>
          <t>1|1|3|3|1|1</t>
        </is>
      </c>
      <c r="U9" t="inlineStr">
        <is>
          <t>|||obsolete||</t>
        </is>
      </c>
      <c r="V9" t="inlineStr">
        <is>
          <t>Acuerdo Interinstitucional sobre la Mejora de la Legislación</t>
        </is>
      </c>
      <c r="W9" t="inlineStr">
        <is>
          <t>4</t>
        </is>
      </c>
      <c r="X9" t="inlineStr">
        <is>
          <t/>
        </is>
      </c>
      <c r="Y9" t="inlineStr">
        <is>
          <t>institutsioonidevaheline parema õigusloome kokkulepe</t>
        </is>
      </c>
      <c r="Z9" t="inlineStr">
        <is>
          <t>3</t>
        </is>
      </c>
      <c r="AA9" t="inlineStr">
        <is>
          <t/>
        </is>
      </c>
      <c r="AB9" t="inlineStr">
        <is>
          <t>toimielinten välinen sopimus paremmasta lainsäädännöstä</t>
        </is>
      </c>
      <c r="AC9" t="inlineStr">
        <is>
          <t>3</t>
        </is>
      </c>
      <c r="AD9" t="inlineStr">
        <is>
          <t/>
        </is>
      </c>
      <c r="AE9" t="inlineStr">
        <is>
          <t>accord interinstitutionnel «Mieux légiférer»</t>
        </is>
      </c>
      <c r="AF9" t="inlineStr">
        <is>
          <t>4</t>
        </is>
      </c>
      <c r="AG9" t="inlineStr">
        <is>
          <t/>
        </is>
      </c>
      <c r="AH9" t="inlineStr">
        <is>
          <t>Comhaontú Idirinstitiúideach maidir le Reachtóireacht Níos Fearr</t>
        </is>
      </c>
      <c r="AI9" t="inlineStr">
        <is>
          <t>3</t>
        </is>
      </c>
      <c r="AJ9" t="inlineStr">
        <is>
          <t/>
        </is>
      </c>
      <c r="AK9" t="inlineStr">
        <is>
          <t>Međuinstitucijski sporazum o boljoj izradi zakonodavstva</t>
        </is>
      </c>
      <c r="AL9" t="inlineStr">
        <is>
          <t>3</t>
        </is>
      </c>
      <c r="AM9" t="inlineStr">
        <is>
          <t/>
        </is>
      </c>
      <c r="AN9" t="inlineStr">
        <is>
          <t>intézményközi megállapodás a jogalkotás minőségének javításáról</t>
        </is>
      </c>
      <c r="AO9" t="inlineStr">
        <is>
          <t>4</t>
        </is>
      </c>
      <c r="AP9" t="inlineStr">
        <is>
          <t/>
        </is>
      </c>
      <c r="AQ9" t="inlineStr">
        <is>
          <t>accordo interistituzionale "Legiferare meglio"</t>
        </is>
      </c>
      <c r="AR9" t="inlineStr">
        <is>
          <t>4</t>
        </is>
      </c>
      <c r="AS9" t="inlineStr">
        <is>
          <t/>
        </is>
      </c>
      <c r="AT9" t="inlineStr">
        <is>
          <t>Tarpinstitucinis susitarimas dėl geresnės teisėkūros</t>
        </is>
      </c>
      <c r="AU9" t="inlineStr">
        <is>
          <t>3</t>
        </is>
      </c>
      <c r="AV9" t="inlineStr">
        <is>
          <t/>
        </is>
      </c>
      <c r="AW9" t="inlineStr">
        <is>
          <t>Iestāžu nolīgums par labāku likumdošanas procesu</t>
        </is>
      </c>
      <c r="AX9" t="inlineStr">
        <is>
          <t>3</t>
        </is>
      </c>
      <c r="AY9" t="inlineStr">
        <is>
          <t/>
        </is>
      </c>
      <c r="AZ9" t="inlineStr">
        <is>
          <t>Ftehim Interistituzzjonali dwar it-Tfassil Aħjar tal-Liġijiet</t>
        </is>
      </c>
      <c r="BA9" t="inlineStr">
        <is>
          <t>3</t>
        </is>
      </c>
      <c r="BB9" t="inlineStr">
        <is>
          <t/>
        </is>
      </c>
      <c r="BC9" t="inlineStr">
        <is>
          <t>Interinstitutioneel Akkoord over beter wetgeven</t>
        </is>
      </c>
      <c r="BD9" t="inlineStr">
        <is>
          <t>3</t>
        </is>
      </c>
      <c r="BE9" t="inlineStr">
        <is>
          <t/>
        </is>
      </c>
      <c r="BF9" t="inlineStr">
        <is>
          <t>Porozumienie międzyinstytucjonalne w sprawie lepszego stanowienia prawa</t>
        </is>
      </c>
      <c r="BG9" t="inlineStr">
        <is>
          <t>3</t>
        </is>
      </c>
      <c r="BH9" t="inlineStr">
        <is>
          <t/>
        </is>
      </c>
      <c r="BI9" t="inlineStr">
        <is>
          <t>Acordo Interinstitucional sobre Legislar Melhor</t>
        </is>
      </c>
      <c r="BJ9" t="inlineStr">
        <is>
          <t>3</t>
        </is>
      </c>
      <c r="BK9" t="inlineStr">
        <is>
          <t/>
        </is>
      </c>
      <c r="BL9" t="inlineStr">
        <is>
          <t>Acordul interinstituțional privind o mai bună legiferare</t>
        </is>
      </c>
      <c r="BM9" t="inlineStr">
        <is>
          <t>3</t>
        </is>
      </c>
      <c r="BN9" t="inlineStr">
        <is>
          <t/>
        </is>
      </c>
      <c r="BO9" t="inlineStr">
        <is>
          <t>Medziinštitucionálna dohoda o lepšej tvorbe práva|Medziinštitucionálna dohoda medzi Európskym parlamentom, Radou Európskej únie a Európskou komisiou o lepšej tvorbe práva</t>
        </is>
      </c>
      <c r="BP9" t="inlineStr">
        <is>
          <t>3|3</t>
        </is>
      </c>
      <c r="BQ9" t="inlineStr">
        <is>
          <t>|</t>
        </is>
      </c>
      <c r="BR9" t="inlineStr">
        <is>
          <t>Medinstitucionalni sporazum o boljši pripravi zakonodaje</t>
        </is>
      </c>
      <c r="BS9" t="inlineStr">
        <is>
          <t>4</t>
        </is>
      </c>
      <c r="BT9" t="inlineStr">
        <is>
          <t/>
        </is>
      </c>
      <c r="BU9" t="inlineStr">
        <is>
          <t>det interinstitutionella avtalet om bättre lagstiftning</t>
        </is>
      </c>
      <c r="BV9" t="inlineStr">
        <is>
          <t>3</t>
        </is>
      </c>
      <c r="BW9" t="inlineStr">
        <is>
          <t/>
        </is>
      </c>
      <c r="BX9" t="inlineStr">
        <is>
          <t/>
        </is>
      </c>
      <c r="BY9" t="inlineStr">
        <is>
          <t/>
        </is>
      </c>
      <c r="BZ9" t="inlineStr">
        <is>
          <t/>
        </is>
      </c>
      <c r="CA9" t="inlineStr">
        <is>
          <t>Vereinbarung, mit der die drei Organe übereinkommen, mit einer Reihe von Initiativen und Verfahren eine bessere Rechtsetzung anzustreben, z.B. dass die Rechtsvorschriften der Union verständlich und klar formuliert sein, den Bürgern, Verwaltungen und Unternehmen ein leichtes Verständnis ihrer Rechte und Pflichten ermöglichen, angemessene Berichterstattungs-, Überwachungs- und Evaluierungsvorschriften enthalten, Überregulierung und Verwaltungsaufwand vermeiden und sich leicht umsetzen lassen sollten</t>
        </is>
      </c>
      <c r="CB9" t="inlineStr">
        <is>
          <t/>
        </is>
      </c>
      <c r="CC9" t="inlineStr">
        <is>
          <t/>
        </is>
      </c>
      <c r="CD9" t="inlineStr">
        <is>
          <t>Establece las iniciativas y procedimientos que aplicarán las tres instituciones para promover la mejora de la legislación, que consisten, en particular, en reforzar la programación anual y plurianual de la Unión, aplicar las herramientas de mejora de la legislación (evaluación de impacto, consulta con las partes interesadas, evaluación &lt;i&gt;ex post&lt;/i&gt; de la legislación vigente), explicar sistemáticamente el porqué del tipo de acto legislativo elegido en cada caso, coordinar el proceso legislativo, simplificar la legislación y reducir las cargas normativas innecesarias para las empresas, las administraciones y los ciudadanos, en particular mediante el programa de adecuación y eficacia de la reglamentación (REFIT), etc.&lt;br&gt;Fue adoptado el 13.4.2016.</t>
        </is>
      </c>
      <c r="CE9" t="inlineStr">
        <is>
          <t>kokkulepe, mis asendab 2003. aasta paremat õigusloomet käsitleva kokkuleppe [ &lt;a href="/entry/result/932701/all" id="ENTRY_TO_ENTRY_CONVERTER" target="_blank"&gt;IATE:932701&lt;/a&gt; ] ja 2005. aasta institutsioonidevahelise ühise lähenemisviisi mõjuhinnangule</t>
        </is>
      </c>
      <c r="CF9" t="inlineStr">
        <is>
          <t/>
        </is>
      </c>
      <c r="CG9" t="inlineStr">
        <is>
          <t/>
        </is>
      </c>
      <c r="CH9" t="inlineStr">
        <is>
          <t/>
        </is>
      </c>
      <c r="CI9" t="inlineStr">
        <is>
          <t>sporazum donesen 13. travnja 2016. kojim se zamijenjuju Međuinstitucionalni sporazum o boljoj izradi zakonodavstva iz 2003. i Zajednički međuinstitucijski pristup procjeni učinka iz 2005.</t>
        </is>
      </c>
      <c r="CJ9" t="inlineStr">
        <is>
          <t/>
        </is>
      </c>
      <c r="CK9" t="inlineStr">
        <is>
          <t/>
        </is>
      </c>
      <c r="CL9" t="inlineStr">
        <is>
          <t/>
        </is>
      </c>
      <c r="CM9" t="inlineStr">
        <is>
          <t/>
        </is>
      </c>
      <c r="CN9" t="inlineStr">
        <is>
          <t/>
        </is>
      </c>
      <c r="CO9" t="inlineStr">
        <is>
          <t/>
        </is>
      </c>
      <c r="CP9" t="inlineStr">
        <is>
          <t>porozumienie trzech instytucji UE w zakresie stanowienia wysokiej jakości ustawodawstwa Unii i zapewnienia, by ustawodawstwo to koncentrowało się na dziedzinach, w których przynosi największą wartość dodaną dla europejskich obywateli, było możliwie najbardziej wydajne i skuteczne w realizacji wspólnych celów politycznych Unii, było jak najbardziej proste i jasne, unikało nadmiernej regulacji i obciążeń administracyjnych dla obywateli, administracji i przedsiębiorstw, zwłaszcza dla małych i średnich przedsiębiorstw, i było zaprojektowane z myślą o ułatwieniu jego transpozycji i stosowania w praktyce, a także by wzmacniało konkurencyjność i stabilność gospodarki Unii</t>
        </is>
      </c>
      <c r="CQ9" t="inlineStr">
        <is>
          <t>Acordo interinstitucional entre o Parlamento Europeu, o Conselho e a Comissão adotado em 13 de abril de 2016 e que substitui o anterior Acordo Interinstitucional "Legislar Melhor" de 2003 [&lt;a href="/entry/result/932701/all" id="ENTRY_TO_ENTRY_CONVERTER" target="_blank"&gt;IATE:932701&lt;/a&gt; ].</t>
        </is>
      </c>
      <c r="CR9" t="inlineStr">
        <is>
          <t/>
        </is>
      </c>
      <c r="CS9" t="inlineStr">
        <is>
          <t/>
        </is>
      </c>
      <c r="CT9" t="inlineStr">
        <is>
          <t/>
        </is>
      </c>
      <c r="CU9" t="inlineStr">
        <is>
          <t/>
        </is>
      </c>
    </row>
    <row r="10">
      <c r="A10" s="1" t="str">
        <f>HYPERLINK("https://iate.europa.eu/entry/result/3591062/all", "3591062")</f>
        <v>3591062</v>
      </c>
      <c r="B10" t="inlineStr">
        <is>
          <t>FINANCE</t>
        </is>
      </c>
      <c r="C10" t="inlineStr">
        <is>
          <t>FINANCE|financial institutions and credit|financial services;FINANCE|free movement of capital|financial market</t>
        </is>
      </c>
      <c r="D10" t="inlineStr">
        <is>
          <t>доставчик на услуги за криптоактиви</t>
        </is>
      </c>
      <c r="E10" t="inlineStr">
        <is>
          <t>3</t>
        </is>
      </c>
      <c r="F10" t="inlineStr">
        <is>
          <t/>
        </is>
      </c>
      <c r="G10" t="inlineStr">
        <is>
          <t>CASP|poskytovatel služeb souvisejících s virtuálními aktivy|VASP|poskytovatel služeb souvisejících s kryptoaktivy</t>
        </is>
      </c>
      <c r="H10" t="inlineStr">
        <is>
          <t>2|2|2|2</t>
        </is>
      </c>
      <c r="I10" t="inlineStr">
        <is>
          <t>|||</t>
        </is>
      </c>
      <c r="J10" t="inlineStr">
        <is>
          <t>udbyder af kryptoaktivtjenester|udbyder af tjenester for virtuelle aktiver</t>
        </is>
      </c>
      <c r="K10" t="inlineStr">
        <is>
          <t>3|3</t>
        </is>
      </c>
      <c r="L10" t="inlineStr">
        <is>
          <t>|</t>
        </is>
      </c>
      <c r="M10" t="inlineStr">
        <is>
          <t>Anbieter von Krypto-Dienstleistungen|Dienstleistungsanbieter für virtuelle Vermögenswerte|Krypto-Dienstleister</t>
        </is>
      </c>
      <c r="N10" t="inlineStr">
        <is>
          <t>3|3|3</t>
        </is>
      </c>
      <c r="O10" t="inlineStr">
        <is>
          <t>||</t>
        </is>
      </c>
      <c r="P10" t="inlineStr">
        <is>
          <t>πάροχος υπηρεσιών κρυπτοστοιχείων|VASP|πάροχος υπηρεσιών εικονικών περιουσιακών στοιχείων|CASP</t>
        </is>
      </c>
      <c r="Q10" t="inlineStr">
        <is>
          <t>3|3|3|3</t>
        </is>
      </c>
      <c r="R10" t="inlineStr">
        <is>
          <t>|||</t>
        </is>
      </c>
      <c r="S10" t="inlineStr">
        <is>
          <t>crypto-asset service provider|CASP|crypto-assets service provider|VASP|virtual asset service provider</t>
        </is>
      </c>
      <c r="T10" t="inlineStr">
        <is>
          <t>3|3|1|3|3</t>
        </is>
      </c>
      <c r="U10" t="inlineStr">
        <is>
          <t>||||</t>
        </is>
      </c>
      <c r="V10" t="inlineStr">
        <is>
          <t>proveedor de servicios de criptoactivos|PSCA|proveedor de servicios de activos virtuales|PSAV</t>
        </is>
      </c>
      <c r="W10" t="inlineStr">
        <is>
          <t>3|3|3|3</t>
        </is>
      </c>
      <c r="X10" t="inlineStr">
        <is>
          <t>|||</t>
        </is>
      </c>
      <c r="Y10" t="inlineStr">
        <is>
          <t>krüptovarateenuse osutaja</t>
        </is>
      </c>
      <c r="Z10" t="inlineStr">
        <is>
          <t>3</t>
        </is>
      </c>
      <c r="AA10" t="inlineStr">
        <is>
          <t/>
        </is>
      </c>
      <c r="AB10" t="inlineStr">
        <is>
          <t>kryptovarapalvelun tarjoaja</t>
        </is>
      </c>
      <c r="AC10" t="inlineStr">
        <is>
          <t>3</t>
        </is>
      </c>
      <c r="AD10" t="inlineStr">
        <is>
          <t/>
        </is>
      </c>
      <c r="AE10" t="inlineStr">
        <is>
          <t>prestataires de services sur actifs virtuels|prestataire de services sur crypto-actifs</t>
        </is>
      </c>
      <c r="AF10" t="inlineStr">
        <is>
          <t>3|3</t>
        </is>
      </c>
      <c r="AG10" t="inlineStr">
        <is>
          <t>|preferred</t>
        </is>
      </c>
      <c r="AH10" t="inlineStr">
        <is>
          <t>soláthraí seirbhísí criptea-shócmhainní</t>
        </is>
      </c>
      <c r="AI10" t="inlineStr">
        <is>
          <t>3</t>
        </is>
      </c>
      <c r="AJ10" t="inlineStr">
        <is>
          <t/>
        </is>
      </c>
      <c r="AK10" t="inlineStr">
        <is>
          <t>pružatelj usluga povezanih s kriptoimovinom|pružatelj usluga povezanih s virtualnom imovinom</t>
        </is>
      </c>
      <c r="AL10" t="inlineStr">
        <is>
          <t>3|3</t>
        </is>
      </c>
      <c r="AM10" t="inlineStr">
        <is>
          <t>|</t>
        </is>
      </c>
      <c r="AN10" t="inlineStr">
        <is>
          <t>kriptoeszköz-szolgáltató|virtuáliseszköz-szolgáltató</t>
        </is>
      </c>
      <c r="AO10" t="inlineStr">
        <is>
          <t>3|2</t>
        </is>
      </c>
      <c r="AP10" t="inlineStr">
        <is>
          <t>|proposed</t>
        </is>
      </c>
      <c r="AQ10" t="inlineStr">
        <is>
          <t>fornitore di servizi per le attività virtuali|fornitore di servizi per le cripto-attività</t>
        </is>
      </c>
      <c r="AR10" t="inlineStr">
        <is>
          <t>3|3</t>
        </is>
      </c>
      <c r="AS10" t="inlineStr">
        <is>
          <t>|preferred</t>
        </is>
      </c>
      <c r="AT10" t="inlineStr">
        <is>
          <t>kriptoturto paslaugų teikėjas|su kriptoturtu susijusios paslaugos teikėjas</t>
        </is>
      </c>
      <c r="AU10" t="inlineStr">
        <is>
          <t>3|2</t>
        </is>
      </c>
      <c r="AV10" t="inlineStr">
        <is>
          <t>preferred|</t>
        </is>
      </c>
      <c r="AW10" t="inlineStr">
        <is>
          <t>kriptoaktīvu pakalpojumu sniedzējs</t>
        </is>
      </c>
      <c r="AX10" t="inlineStr">
        <is>
          <t>2</t>
        </is>
      </c>
      <c r="AY10" t="inlineStr">
        <is>
          <t/>
        </is>
      </c>
      <c r="AZ10" t="inlineStr">
        <is>
          <t>fornitur ta' servizzi tal-assi virtwali|VASP|CASP|fornitur ta' servizzi tal-kriptoassi</t>
        </is>
      </c>
      <c r="BA10" t="inlineStr">
        <is>
          <t>3|3|3|3</t>
        </is>
      </c>
      <c r="BB10" t="inlineStr">
        <is>
          <t>|||</t>
        </is>
      </c>
      <c r="BC10" t="inlineStr">
        <is>
          <t>aanbieder van cryptoactivadiensten|aanbieder van virtueleactivadiensten</t>
        </is>
      </c>
      <c r="BD10" t="inlineStr">
        <is>
          <t>3|3</t>
        </is>
      </c>
      <c r="BE10" t="inlineStr">
        <is>
          <t>|</t>
        </is>
      </c>
      <c r="BF10" t="inlineStr">
        <is>
          <t>dostawca usług w zakresie kryptoaktywów</t>
        </is>
      </c>
      <c r="BG10" t="inlineStr">
        <is>
          <t>3</t>
        </is>
      </c>
      <c r="BH10" t="inlineStr">
        <is>
          <t/>
        </is>
      </c>
      <c r="BI10" t="inlineStr">
        <is>
          <t>prestador de serviços de criptoativos</t>
        </is>
      </c>
      <c r="BJ10" t="inlineStr">
        <is>
          <t>3</t>
        </is>
      </c>
      <c r="BK10" t="inlineStr">
        <is>
          <t/>
        </is>
      </c>
      <c r="BL10" t="inlineStr">
        <is>
          <t>prestator de servicii de criptoactive|prestator de servicii de active virtuale</t>
        </is>
      </c>
      <c r="BM10" t="inlineStr">
        <is>
          <t>3|3</t>
        </is>
      </c>
      <c r="BN10" t="inlineStr">
        <is>
          <t>|</t>
        </is>
      </c>
      <c r="BO10" t="inlineStr">
        <is>
          <t>poskytovateľ služieb v oblasti kryptoaktív|poskytovateľ služieb kryptoaktív|poskytovateľ služieb virtuálnych aktív</t>
        </is>
      </c>
      <c r="BP10" t="inlineStr">
        <is>
          <t>3|3|3</t>
        </is>
      </c>
      <c r="BQ10" t="inlineStr">
        <is>
          <t>||</t>
        </is>
      </c>
      <c r="BR10" t="inlineStr">
        <is>
          <t>ponudnik storitev v zvezi s kriptosredstvi</t>
        </is>
      </c>
      <c r="BS10" t="inlineStr">
        <is>
          <t>3</t>
        </is>
      </c>
      <c r="BT10" t="inlineStr">
        <is>
          <t/>
        </is>
      </c>
      <c r="BU10" t="inlineStr">
        <is>
          <t>leverantör av tjänster för virtuella tillgångar|leverantör av kryptotillgångstjänst</t>
        </is>
      </c>
      <c r="BV10" t="inlineStr">
        <is>
          <t>3|3</t>
        </is>
      </c>
      <c r="BW10" t="inlineStr">
        <is>
          <t>|</t>
        </is>
      </c>
      <c r="BX10" t="inlineStr">
        <is>
          <t>всяко лице, чието занятие или предмет на стопанска дейност е предоставянето на професионална основа на една или повече услуги за криптоактиви на трети страни</t>
        </is>
      </c>
      <c r="BY10" t="inlineStr">
        <is>
          <t>osoba, jejímž předmětem činnosti či podnikání je odborné poskytování jedné či více služeb souvisejících s kryptoaktivy třetím stranám</t>
        </is>
      </c>
      <c r="BZ10" t="inlineStr">
        <is>
          <t>person, hvis erhverv eller virksomhed består i at levere en eller flere
&lt;a href="https://iate.europa.eu/entry/result/3591061/da" target="_blank"&gt;kryptoaktivtjenester&lt;/a&gt; til tredjepart på et erhvervsmæssigt grundlag</t>
        </is>
      </c>
      <c r="CA10" t="inlineStr">
        <is>
          <t>jede Person, deren berufliche oder gewerbliche Tätigkeit darin besteht, eine oder mehrere Krypto-Dienstleistungen geschäftsmäßig für Dritte zu erbringen</t>
        </is>
      </c>
      <c r="CB10" t="inlineStr">
        <is>
          <t>κάθε πρόσωπο του οποίου επάγγελμα ή
επιχειρηματική δραστηριότητα είναι η παροχή ενός ή περισσότερων &lt;a href="https://iate.europa.eu/entry/result/3591061/en-el" target="_blank"&gt;υπηρεσιών κρυπτοστοιχείων&lt;/a&gt; σε τρίτους σε επαγγελματική βάση</t>
        </is>
      </c>
      <c r="CC10" t="inlineStr">
        <is>
          <t>person whose occupation or business is the
provision of one or more &lt;a href="http://iate.europa.eu/entry/result/3591061/en" target="_blank"&gt;crypto-asset services&lt;/a&gt; to third parties on a
professional basis</t>
        </is>
      </c>
      <c r="CD10" t="inlineStr">
        <is>
          <t>Persona cuya actividad o negocio consiste en la prestación profesional de uno o varios &lt;a href="https://iate.europa.eu/entry/slideshow/1610117085026/3591061/es" target="_blank"&gt;servicios de criptoactivos&lt;/a&gt; a terceros.</t>
        </is>
      </c>
      <c r="CE10" t="inlineStr">
        <is>
          <t>isik, kelle kutse- või äritegevus seisneb ühe või mitme &lt;i&gt;krüptovarateenuse&lt;/i&gt; &lt;a href="/entry/result/3591061/all" id="ENTRY_TO_ENTRY_CONVERTER" target="_blank"&gt;IATE:3591061&lt;/a&gt; professionaalses osutamises kolmandatele isikutele</t>
        </is>
      </c>
      <c r="CF10" t="inlineStr">
        <is>
          <t>henkilö, jonka ammattina tai liiketoimintana on yhden tai useamman kryptovarapalvelun ammattimainen tarjoaminen kolmansille osapuolille</t>
        </is>
      </c>
      <c r="CG10" t="inlineStr">
        <is>
          <t>toute personne dont l’occupation ou l’activité consiste à
fournir un ou plusieurs services sur crypto-actifs à des tiers à titre
professionnel</t>
        </is>
      </c>
      <c r="CH10" t="inlineStr">
        <is>
          <t/>
        </is>
      </c>
      <c r="CI10" t="inlineStr">
        <is>
          <t>svaka osoba čija je djelatnost ili poslovanje pružanje trećim stranama jedne ili više usluga povezanih s kriptoimovinom na profesionalnoj osnovi</t>
        </is>
      </c>
      <c r="CJ10" t="inlineStr">
        <is>
          <t>minden olyan személy, akinek foglalkozása vagy üzleti tevékenysége 
körében egy vagy több kriptoeszköz-szolgáltatást harmadik személy 
részére szakmai alapon nyújt</t>
        </is>
      </c>
      <c r="CK10" t="inlineStr">
        <is>
          <t>qualsiasi persona la cui occupazione o attività consiste nel prestare a terzi uno o più &lt;a href="https://iate.europa.eu/entry/slideshow/1606123901729/3591061/en-it" target="_blank"&gt;servizi per le cripto-attività&lt;/a&gt; su base professionale</t>
        </is>
      </c>
      <c r="CL10" t="inlineStr">
        <is>
          <t>asmuo, kurio darbas ar veikla – profesionaliai teikti vieną ar daugiau kriptoturto paslaugų trečiosioms šalims</t>
        </is>
      </c>
      <c r="CM10" t="inlineStr">
        <is>
          <t/>
        </is>
      </c>
      <c r="CN10" t="inlineStr">
        <is>
          <t>kwalunkwe persuna li l-okkupazzjoni jew l-attività kummerċjali tagħha tkun tipprovdi &lt;a href="https://iate.europa.eu/entry/result/3591061/mt" target="_blank"&gt;servizz&lt;/a&gt; wieħed jew aktar tal-kriptoassi lil partijiet terzi fuq bażi professjonali</t>
        </is>
      </c>
      <c r="CO10" t="inlineStr">
        <is>
          <t>"persoon wiens gewone beroep of bedrijf bestaat in het beroepsmatig aanbieden van één of meer cryptoactivadiensten aan derden"</t>
        </is>
      </c>
      <c r="CP10" t="inlineStr">
        <is>
          <t>osoba, której działalność zawodowa lub działalność gospodarcza polega na profesjonalnym świadczeniu co najmniej jednej usługi w zakresie kryptoaktywów na rzecz osób trzecich</t>
        </is>
      </c>
      <c r="CQ10" t="inlineStr">
        <is>
          <t>Qualquer pessoa cuja ocupação ou atividade económica seja a prestação de um ou mais &lt;a href="https://iate.europa.eu/entry/result/3591061/pt" target="_blank"&gt;serviços de criptoativos&lt;/a&gt; a terceiros de forma profissional.</t>
        </is>
      </c>
      <c r="CR10" t="inlineStr">
        <is>
          <t>persoană a cărei ocupație sau activitate este
furnizarea cu titlu profesional a unuia sau a mai multor &lt;a href="https://iate.europa.eu/entry/result/3591061/ro" target="_blank"&gt;servicii de criptoactive&lt;/a&gt; către terți</t>
        </is>
      </c>
      <c r="CS10" t="inlineStr">
        <is>
          <t>osoba alebo subjekt, ktorého zamestnaním alebo predmetom činnosti je profesionálne poskytovanie jednej alebo viacerých &lt;a href="https://iate.europa.eu/entry/result/3591061/sk" target="_blank"&gt;služieb v oblasti kryptoaktív&lt;/a&gt; tretím stranám</t>
        </is>
      </c>
      <c r="CT10" t="inlineStr">
        <is>
          <t>vsaka oseba, katere poklic ali dejavnost je profesionalno zagotavljanje ene ali več &lt;a href="https://iate.europa.eu/entry/slideshow/1605800246662/3591061/sl" target="_blank"&gt;storitev v zvezi s kriptosredstvi&lt;time datetime="19. 11. 2020"&gt; (19. 11. 2020)&lt;/time&gt;&lt;/a&gt; tretjim osebam</t>
        </is>
      </c>
      <c r="CU10" t="inlineStr">
        <is>
          <t>person vars sysselsättning eller affärsverksamhet består i att yrkesmässigt tillhandahålla en eller flera kryptotillgångstjänster till tredje part</t>
        </is>
      </c>
    </row>
    <row r="11">
      <c r="A11" s="1" t="str">
        <f>HYPERLINK("https://iate.europa.eu/entry/result/3628518/all", "3628518")</f>
        <v>3628518</v>
      </c>
      <c r="B11" t="inlineStr">
        <is>
          <t>FINANCE</t>
        </is>
      </c>
      <c r="C11" t="inlineStr">
        <is>
          <t>FINANCE|financial institutions and credit</t>
        </is>
      </c>
      <c r="D11" t="inlineStr">
        <is>
          <t/>
        </is>
      </c>
      <c r="E11" t="inlineStr">
        <is>
          <t/>
        </is>
      </c>
      <c r="F11" t="inlineStr">
        <is>
          <t/>
        </is>
      </c>
      <c r="G11" t="inlineStr">
        <is>
          <t/>
        </is>
      </c>
      <c r="H11" t="inlineStr">
        <is>
          <t/>
        </is>
      </c>
      <c r="I11" t="inlineStr">
        <is>
          <t/>
        </is>
      </c>
      <c r="J11" t="inlineStr">
        <is>
          <t/>
        </is>
      </c>
      <c r="K11" t="inlineStr">
        <is>
          <t/>
        </is>
      </c>
      <c r="L11" t="inlineStr">
        <is>
          <t/>
        </is>
      </c>
      <c r="M11" t="inlineStr">
        <is>
          <t/>
        </is>
      </c>
      <c r="N11" t="inlineStr">
        <is>
          <t/>
        </is>
      </c>
      <c r="O11" t="inlineStr">
        <is>
          <t/>
        </is>
      </c>
      <c r="P11" t="inlineStr">
        <is>
          <t/>
        </is>
      </c>
      <c r="Q11" t="inlineStr">
        <is>
          <t/>
        </is>
      </c>
      <c r="R11" t="inlineStr">
        <is>
          <t/>
        </is>
      </c>
      <c r="S11" t="inlineStr">
        <is>
          <t>EU single rulebook on AML/CFT|single rulebook on fighting money laundering and terrorist financing</t>
        </is>
      </c>
      <c r="T11" t="inlineStr">
        <is>
          <t>3|3</t>
        </is>
      </c>
      <c r="U11" t="inlineStr">
        <is>
          <t>|</t>
        </is>
      </c>
      <c r="V11" t="inlineStr">
        <is>
          <t/>
        </is>
      </c>
      <c r="W11" t="inlineStr">
        <is>
          <t/>
        </is>
      </c>
      <c r="X11" t="inlineStr">
        <is>
          <t/>
        </is>
      </c>
      <c r="Y11" t="inlineStr">
        <is>
          <t/>
        </is>
      </c>
      <c r="Z11" t="inlineStr">
        <is>
          <t/>
        </is>
      </c>
      <c r="AA11" t="inlineStr">
        <is>
          <t/>
        </is>
      </c>
      <c r="AB11" t="inlineStr">
        <is>
          <t/>
        </is>
      </c>
      <c r="AC11" t="inlineStr">
        <is>
          <t/>
        </is>
      </c>
      <c r="AD11" t="inlineStr">
        <is>
          <t/>
        </is>
      </c>
      <c r="AE11" t="inlineStr">
        <is>
          <t>corpus réglementaire unique de l'UE|corpus réglementaire unique de l'UE pour la lutte contre le blanchiment de capitaux et le financement du terrorisme|corpus de règles LBC-FT|corpus réglementaire LBC-FT unique</t>
        </is>
      </c>
      <c r="AF11" t="inlineStr">
        <is>
          <t>3|3|3|3</t>
        </is>
      </c>
      <c r="AG11" t="inlineStr">
        <is>
          <t>|||</t>
        </is>
      </c>
      <c r="AH11" t="inlineStr">
        <is>
          <t/>
        </is>
      </c>
      <c r="AI11" t="inlineStr">
        <is>
          <t/>
        </is>
      </c>
      <c r="AJ11" t="inlineStr">
        <is>
          <t/>
        </is>
      </c>
      <c r="AK11" t="inlineStr">
        <is>
          <t/>
        </is>
      </c>
      <c r="AL11" t="inlineStr">
        <is>
          <t/>
        </is>
      </c>
      <c r="AM11" t="inlineStr">
        <is>
          <t/>
        </is>
      </c>
      <c r="AN11" t="inlineStr">
        <is>
          <t/>
        </is>
      </c>
      <c r="AO11" t="inlineStr">
        <is>
          <t/>
        </is>
      </c>
      <c r="AP11" t="inlineStr">
        <is>
          <t/>
        </is>
      </c>
      <c r="AQ11" t="inlineStr">
        <is>
          <t/>
        </is>
      </c>
      <c r="AR11" t="inlineStr">
        <is>
          <t/>
        </is>
      </c>
      <c r="AS11" t="inlineStr">
        <is>
          <t/>
        </is>
      </c>
      <c r="AT11" t="inlineStr">
        <is>
          <t/>
        </is>
      </c>
      <c r="AU11" t="inlineStr">
        <is>
          <t/>
        </is>
      </c>
      <c r="AV11" t="inlineStr">
        <is>
          <t/>
        </is>
      </c>
      <c r="AW11" t="inlineStr">
        <is>
          <t/>
        </is>
      </c>
      <c r="AX11" t="inlineStr">
        <is>
          <t/>
        </is>
      </c>
      <c r="AY11" t="inlineStr">
        <is>
          <t/>
        </is>
      </c>
      <c r="AZ11" t="inlineStr">
        <is>
          <t/>
        </is>
      </c>
      <c r="BA11" t="inlineStr">
        <is>
          <t/>
        </is>
      </c>
      <c r="BB11" t="inlineStr">
        <is>
          <t/>
        </is>
      </c>
      <c r="BC11" t="inlineStr">
        <is>
          <t/>
        </is>
      </c>
      <c r="BD11" t="inlineStr">
        <is>
          <t/>
        </is>
      </c>
      <c r="BE11" t="inlineStr">
        <is>
          <t/>
        </is>
      </c>
      <c r="BF11" t="inlineStr">
        <is>
          <t/>
        </is>
      </c>
      <c r="BG11" t="inlineStr">
        <is>
          <t/>
        </is>
      </c>
      <c r="BH11" t="inlineStr">
        <is>
          <t/>
        </is>
      </c>
      <c r="BI11" t="inlineStr">
        <is>
          <t/>
        </is>
      </c>
      <c r="BJ11" t="inlineStr">
        <is>
          <t/>
        </is>
      </c>
      <c r="BK11" t="inlineStr">
        <is>
          <t/>
        </is>
      </c>
      <c r="BL11" t="inlineStr">
        <is>
          <t/>
        </is>
      </c>
      <c r="BM11" t="inlineStr">
        <is>
          <t/>
        </is>
      </c>
      <c r="BN11" t="inlineStr">
        <is>
          <t/>
        </is>
      </c>
      <c r="BO11" t="inlineStr">
        <is>
          <t/>
        </is>
      </c>
      <c r="BP11" t="inlineStr">
        <is>
          <t/>
        </is>
      </c>
      <c r="BQ11" t="inlineStr">
        <is>
          <t/>
        </is>
      </c>
      <c r="BR11" t="inlineStr">
        <is>
          <t/>
        </is>
      </c>
      <c r="BS11" t="inlineStr">
        <is>
          <t/>
        </is>
      </c>
      <c r="BT11" t="inlineStr">
        <is>
          <t/>
        </is>
      </c>
      <c r="BU11" t="inlineStr">
        <is>
          <t/>
        </is>
      </c>
      <c r="BV11" t="inlineStr">
        <is>
          <t/>
        </is>
      </c>
      <c r="BW11" t="inlineStr">
        <is>
          <t/>
        </is>
      </c>
      <c r="BX11" t="inlineStr">
        <is>
          <t/>
        </is>
      </c>
      <c r="BY11" t="inlineStr">
        <is>
          <t/>
        </is>
      </c>
      <c r="BZ11" t="inlineStr">
        <is>
          <t/>
        </is>
      </c>
      <c r="CA11" t="inlineStr">
        <is>
          <t/>
        </is>
      </c>
      <c r="CB11" t="inlineStr">
        <is>
          <t/>
        </is>
      </c>
      <c r="CC11" t="inlineStr">
        <is>
          <t>set of rules to tackle vulnerabilities linked to divergent national approaches and gaps in the EU defences against money laundering and terrorist financing</t>
        </is>
      </c>
      <c r="CD11" t="inlineStr">
        <is>
          <t/>
        </is>
      </c>
      <c r="CE11" t="inlineStr">
        <is>
          <t/>
        </is>
      </c>
      <c r="CF11" t="inlineStr">
        <is>
          <t/>
        </is>
      </c>
      <c r="CG11" t="inlineStr">
        <is>
          <t>ensemble de règles en matière de lutte contre le blanchiment de capitaux et le financement du terrorisme (LBC/FT) qui seront harmonisées dans l'ensemble de l'UE afin de permettre de mieux détecter les transactions et activités suspectes et de combler les failles dont profitent les criminels pour blanchir le produit d'activités illicites ou financer des activités terroristes par l'intermédiaire du système financier</t>
        </is>
      </c>
      <c r="CH11" t="inlineStr">
        <is>
          <t/>
        </is>
      </c>
      <c r="CI11" t="inlineStr">
        <is>
          <t/>
        </is>
      </c>
      <c r="CJ11" t="inlineStr">
        <is>
          <t/>
        </is>
      </c>
      <c r="CK11" t="inlineStr">
        <is>
          <t/>
        </is>
      </c>
      <c r="CL11" t="inlineStr">
        <is>
          <t/>
        </is>
      </c>
      <c r="CM11" t="inlineStr">
        <is>
          <t/>
        </is>
      </c>
      <c r="CN11" t="inlineStr">
        <is>
          <t/>
        </is>
      </c>
      <c r="CO11" t="inlineStr">
        <is>
          <t/>
        </is>
      </c>
      <c r="CP11" t="inlineStr">
        <is>
          <t/>
        </is>
      </c>
      <c r="CQ11" t="inlineStr">
        <is>
          <t/>
        </is>
      </c>
      <c r="CR11" t="inlineStr">
        <is>
          <t/>
        </is>
      </c>
      <c r="CS11" t="inlineStr">
        <is>
          <t/>
        </is>
      </c>
      <c r="CT11" t="inlineStr">
        <is>
          <t/>
        </is>
      </c>
      <c r="CU11" t="inlineStr">
        <is>
          <t/>
        </is>
      </c>
    </row>
    <row r="12">
      <c r="A12" s="1" t="str">
        <f>HYPERLINK("https://iate.europa.eu/entry/result/3628515/all", "3628515")</f>
        <v>3628515</v>
      </c>
      <c r="B12" t="inlineStr">
        <is>
          <t>FINANCE</t>
        </is>
      </c>
      <c r="C12" t="inlineStr">
        <is>
          <t>FINANCE|financial institutions and credit;FINANCE|financing and investment</t>
        </is>
      </c>
      <c r="D12" t="inlineStr">
        <is>
          <t/>
        </is>
      </c>
      <c r="E12" t="inlineStr">
        <is>
          <t/>
        </is>
      </c>
      <c r="F12" t="inlineStr">
        <is>
          <t/>
        </is>
      </c>
      <c r="G12" t="inlineStr">
        <is>
          <t/>
        </is>
      </c>
      <c r="H12" t="inlineStr">
        <is>
          <t/>
        </is>
      </c>
      <c r="I12" t="inlineStr">
        <is>
          <t/>
        </is>
      </c>
      <c r="J12" t="inlineStr">
        <is>
          <t/>
        </is>
      </c>
      <c r="K12" t="inlineStr">
        <is>
          <t/>
        </is>
      </c>
      <c r="L12" t="inlineStr">
        <is>
          <t/>
        </is>
      </c>
      <c r="M12" t="inlineStr">
        <is>
          <t/>
        </is>
      </c>
      <c r="N12" t="inlineStr">
        <is>
          <t/>
        </is>
      </c>
      <c r="O12" t="inlineStr">
        <is>
          <t/>
        </is>
      </c>
      <c r="P12" t="inlineStr">
        <is>
          <t/>
        </is>
      </c>
      <c r="Q12" t="inlineStr">
        <is>
          <t/>
        </is>
      </c>
      <c r="R12" t="inlineStr">
        <is>
          <t/>
        </is>
      </c>
      <c r="S12" t="inlineStr">
        <is>
          <t>travel rule</t>
        </is>
      </c>
      <c r="T12" t="inlineStr">
        <is>
          <t>3</t>
        </is>
      </c>
      <c r="U12" t="inlineStr">
        <is>
          <t/>
        </is>
      </c>
      <c r="V12" t="inlineStr">
        <is>
          <t/>
        </is>
      </c>
      <c r="W12" t="inlineStr">
        <is>
          <t/>
        </is>
      </c>
      <c r="X12" t="inlineStr">
        <is>
          <t/>
        </is>
      </c>
      <c r="Y12" t="inlineStr">
        <is>
          <t/>
        </is>
      </c>
      <c r="Z12" t="inlineStr">
        <is>
          <t/>
        </is>
      </c>
      <c r="AA12" t="inlineStr">
        <is>
          <t/>
        </is>
      </c>
      <c r="AB12" t="inlineStr">
        <is>
          <t/>
        </is>
      </c>
      <c r="AC12" t="inlineStr">
        <is>
          <t/>
        </is>
      </c>
      <c r="AD12" t="inlineStr">
        <is>
          <t/>
        </is>
      </c>
      <c r="AE12" t="inlineStr">
        <is>
          <t>règle de voyage|règle sur les voyages</t>
        </is>
      </c>
      <c r="AF12" t="inlineStr">
        <is>
          <t>3|2</t>
        </is>
      </c>
      <c r="AG12" t="inlineStr">
        <is>
          <t>|</t>
        </is>
      </c>
      <c r="AH12" t="inlineStr">
        <is>
          <t/>
        </is>
      </c>
      <c r="AI12" t="inlineStr">
        <is>
          <t/>
        </is>
      </c>
      <c r="AJ12" t="inlineStr">
        <is>
          <t/>
        </is>
      </c>
      <c r="AK12" t="inlineStr">
        <is>
          <t/>
        </is>
      </c>
      <c r="AL12" t="inlineStr">
        <is>
          <t/>
        </is>
      </c>
      <c r="AM12" t="inlineStr">
        <is>
          <t/>
        </is>
      </c>
      <c r="AN12" t="inlineStr">
        <is>
          <t/>
        </is>
      </c>
      <c r="AO12" t="inlineStr">
        <is>
          <t/>
        </is>
      </c>
      <c r="AP12" t="inlineStr">
        <is>
          <t/>
        </is>
      </c>
      <c r="AQ12" t="inlineStr">
        <is>
          <t/>
        </is>
      </c>
      <c r="AR12" t="inlineStr">
        <is>
          <t/>
        </is>
      </c>
      <c r="AS12" t="inlineStr">
        <is>
          <t/>
        </is>
      </c>
      <c r="AT12" t="inlineStr">
        <is>
          <t/>
        </is>
      </c>
      <c r="AU12" t="inlineStr">
        <is>
          <t/>
        </is>
      </c>
      <c r="AV12" t="inlineStr">
        <is>
          <t/>
        </is>
      </c>
      <c r="AW12" t="inlineStr">
        <is>
          <t/>
        </is>
      </c>
      <c r="AX12" t="inlineStr">
        <is>
          <t/>
        </is>
      </c>
      <c r="AY12" t="inlineStr">
        <is>
          <t/>
        </is>
      </c>
      <c r="AZ12" t="inlineStr">
        <is>
          <t/>
        </is>
      </c>
      <c r="BA12" t="inlineStr">
        <is>
          <t/>
        </is>
      </c>
      <c r="BB12" t="inlineStr">
        <is>
          <t/>
        </is>
      </c>
      <c r="BC12" t="inlineStr">
        <is>
          <t/>
        </is>
      </c>
      <c r="BD12" t="inlineStr">
        <is>
          <t/>
        </is>
      </c>
      <c r="BE12" t="inlineStr">
        <is>
          <t/>
        </is>
      </c>
      <c r="BF12" t="inlineStr">
        <is>
          <t/>
        </is>
      </c>
      <c r="BG12" t="inlineStr">
        <is>
          <t/>
        </is>
      </c>
      <c r="BH12" t="inlineStr">
        <is>
          <t/>
        </is>
      </c>
      <c r="BI12" t="inlineStr">
        <is>
          <t/>
        </is>
      </c>
      <c r="BJ12" t="inlineStr">
        <is>
          <t/>
        </is>
      </c>
      <c r="BK12" t="inlineStr">
        <is>
          <t/>
        </is>
      </c>
      <c r="BL12" t="inlineStr">
        <is>
          <t/>
        </is>
      </c>
      <c r="BM12" t="inlineStr">
        <is>
          <t/>
        </is>
      </c>
      <c r="BN12" t="inlineStr">
        <is>
          <t/>
        </is>
      </c>
      <c r="BO12" t="inlineStr">
        <is>
          <t/>
        </is>
      </c>
      <c r="BP12" t="inlineStr">
        <is>
          <t/>
        </is>
      </c>
      <c r="BQ12" t="inlineStr">
        <is>
          <t/>
        </is>
      </c>
      <c r="BR12" t="inlineStr">
        <is>
          <t/>
        </is>
      </c>
      <c r="BS12" t="inlineStr">
        <is>
          <t/>
        </is>
      </c>
      <c r="BT12" t="inlineStr">
        <is>
          <t/>
        </is>
      </c>
      <c r="BU12" t="inlineStr">
        <is>
          <t/>
        </is>
      </c>
      <c r="BV12" t="inlineStr">
        <is>
          <t/>
        </is>
      </c>
      <c r="BW12" t="inlineStr">
        <is>
          <t/>
        </is>
      </c>
      <c r="BX12" t="inlineStr">
        <is>
          <t/>
        </is>
      </c>
      <c r="BY12" t="inlineStr">
        <is>
          <t/>
        </is>
      </c>
      <c r="BZ12" t="inlineStr">
        <is>
          <t/>
        </is>
      </c>
      <c r="CA12" t="inlineStr">
        <is>
          <t/>
        </is>
      </c>
      <c r="CB12" t="inlineStr">
        <is>
          <t/>
        </is>
      </c>
      <c r="CC12" t="inlineStr">
        <is>
          <t>obligation for entities that provide the service of transferring funds or virtual assets (crypto-assets) to obtain and share specific information about the originator and beneficiary (payer and payee) when the transfer takes place</t>
        </is>
      </c>
      <c r="CD12" t="inlineStr">
        <is>
          <t/>
        </is>
      </c>
      <c r="CE12" t="inlineStr">
        <is>
          <t/>
        </is>
      </c>
      <c r="CF12" t="inlineStr">
        <is>
          <t/>
        </is>
      </c>
      <c r="CG12" t="inlineStr">
        <is>
          <t>obligation faite aux &lt;a href="https://iate.europa.eu/entry/result/3591062/fr" target="_blank"&gt;prestataires de services sur actifs virtuels&lt;/a&gt; ou autres entités assujetties
qui s'engagent dans des transferts d'actifs virtuels, au même titre que celle faite précédemment aux prestataires de services de transfert de fonds ou de valeurs, d'obtenir,
conserver et transmettre les informations requises sur le donneur d'ordre et le
bénéficiaire afin d'identifier et déclarer les opérations suspectes, de
surveiller la disponibilité des informations, de prendre des mesures de gel et
d'interdire les transactions avec les personnes et les entités désignées</t>
        </is>
      </c>
      <c r="CH12" t="inlineStr">
        <is>
          <t/>
        </is>
      </c>
      <c r="CI12" t="inlineStr">
        <is>
          <t/>
        </is>
      </c>
      <c r="CJ12" t="inlineStr">
        <is>
          <t/>
        </is>
      </c>
      <c r="CK12" t="inlineStr">
        <is>
          <t/>
        </is>
      </c>
      <c r="CL12" t="inlineStr">
        <is>
          <t/>
        </is>
      </c>
      <c r="CM12" t="inlineStr">
        <is>
          <t/>
        </is>
      </c>
      <c r="CN12" t="inlineStr">
        <is>
          <t/>
        </is>
      </c>
      <c r="CO12" t="inlineStr">
        <is>
          <t/>
        </is>
      </c>
      <c r="CP12" t="inlineStr">
        <is>
          <t/>
        </is>
      </c>
      <c r="CQ12" t="inlineStr">
        <is>
          <t/>
        </is>
      </c>
      <c r="CR12" t="inlineStr">
        <is>
          <t/>
        </is>
      </c>
      <c r="CS12" t="inlineStr">
        <is>
          <t/>
        </is>
      </c>
      <c r="CT12" t="inlineStr">
        <is>
          <t/>
        </is>
      </c>
      <c r="CU12" t="inlineStr">
        <is>
          <t/>
        </is>
      </c>
    </row>
    <row r="13">
      <c r="A13" s="1" t="str">
        <f>HYPERLINK("https://iate.europa.eu/entry/result/925698/all", "925698")</f>
        <v>925698</v>
      </c>
      <c r="B13" t="inlineStr">
        <is>
          <t>INTERNATIONAL ORGANISATIONS;PRODUCTION, TECHNOLOGY AND RESEARCH;BUSINESS AND COMPETITION</t>
        </is>
      </c>
      <c r="C13" t="inlineStr">
        <is>
          <t>INTERNATIONAL ORGANISATIONS|European organisations|European organisation;PRODUCTION, TECHNOLOGY AND RESEARCH|technology and technical regulations|technical regulations;BUSINESS AND COMPETITION|accounting</t>
        </is>
      </c>
      <c r="D13" t="inlineStr">
        <is>
          <t>Европейска консултативна група за финансова отчетност|EFRAG</t>
        </is>
      </c>
      <c r="E13" t="inlineStr">
        <is>
          <t>3|3</t>
        </is>
      </c>
      <c r="F13" t="inlineStr">
        <is>
          <t>|</t>
        </is>
      </c>
      <c r="G13" t="inlineStr">
        <is>
          <t>Evropská poradní skupina pro účetní výkaznictví|EFRAG</t>
        </is>
      </c>
      <c r="H13" t="inlineStr">
        <is>
          <t>3|3</t>
        </is>
      </c>
      <c r="I13" t="inlineStr">
        <is>
          <t>|</t>
        </is>
      </c>
      <c r="J13" t="inlineStr">
        <is>
          <t>EFRAG|Den Europæiske Rådgivende Regnskabsgruppe</t>
        </is>
      </c>
      <c r="K13" t="inlineStr">
        <is>
          <t>4|4</t>
        </is>
      </c>
      <c r="L13" t="inlineStr">
        <is>
          <t>|</t>
        </is>
      </c>
      <c r="M13" t="inlineStr">
        <is>
          <t>EFRAG|Europäische Beratergruppe für Rechnungslegung</t>
        </is>
      </c>
      <c r="N13" t="inlineStr">
        <is>
          <t>3|3</t>
        </is>
      </c>
      <c r="O13" t="inlineStr">
        <is>
          <t>|</t>
        </is>
      </c>
      <c r="P13" t="inlineStr">
        <is>
          <t>Ευρωπαϊκή Συμβουλευτική Ομάδα για Θέματα Χρηματοοικονομικής Αναφοράς|EFRAG</t>
        </is>
      </c>
      <c r="Q13" t="inlineStr">
        <is>
          <t>4|4</t>
        </is>
      </c>
      <c r="R13" t="inlineStr">
        <is>
          <t>|</t>
        </is>
      </c>
      <c r="S13" t="inlineStr">
        <is>
          <t>EFRAG|European Financial Reporting Advisory Group|European Financial Reporting Advisory Committee</t>
        </is>
      </c>
      <c r="T13" t="inlineStr">
        <is>
          <t>3|3|1</t>
        </is>
      </c>
      <c r="U13" t="inlineStr">
        <is>
          <t>||</t>
        </is>
      </c>
      <c r="V13" t="inlineStr">
        <is>
          <t/>
        </is>
      </c>
      <c r="W13" t="inlineStr">
        <is>
          <t/>
        </is>
      </c>
      <c r="X13" t="inlineStr">
        <is>
          <t/>
        </is>
      </c>
      <c r="Y13" t="inlineStr">
        <is>
          <t>Euroopa finantsaruandluse nõuanderühm|EFRAG</t>
        </is>
      </c>
      <c r="Z13" t="inlineStr">
        <is>
          <t>3|3</t>
        </is>
      </c>
      <c r="AA13" t="inlineStr">
        <is>
          <t>|</t>
        </is>
      </c>
      <c r="AB13" t="inlineStr">
        <is>
          <t>EFRAG|Euroopan tilinpäätösraportoinnin neuvoa-antava ryhmä</t>
        </is>
      </c>
      <c r="AC13" t="inlineStr">
        <is>
          <t>3|3</t>
        </is>
      </c>
      <c r="AD13" t="inlineStr">
        <is>
          <t>|</t>
        </is>
      </c>
      <c r="AE13" t="inlineStr">
        <is>
          <t>Groupe consultatif pour l'information financière en Europe|EFRAG</t>
        </is>
      </c>
      <c r="AF13" t="inlineStr">
        <is>
          <t>3|3</t>
        </is>
      </c>
      <c r="AG13" t="inlineStr">
        <is>
          <t>|</t>
        </is>
      </c>
      <c r="AH13" t="inlineStr">
        <is>
          <t>An Grúpa Comhairleach Eorpach um Thuairisciú Airgeadais</t>
        </is>
      </c>
      <c r="AI13" t="inlineStr">
        <is>
          <t>1</t>
        </is>
      </c>
      <c r="AJ13" t="inlineStr">
        <is>
          <t/>
        </is>
      </c>
      <c r="AK13" t="inlineStr">
        <is>
          <t/>
        </is>
      </c>
      <c r="AL13" t="inlineStr">
        <is>
          <t/>
        </is>
      </c>
      <c r="AM13" t="inlineStr">
        <is>
          <t/>
        </is>
      </c>
      <c r="AN13" t="inlineStr">
        <is>
          <t>Európai Pénzügyi Beszámolási Tanácsadó Csoport|EFRAG</t>
        </is>
      </c>
      <c r="AO13" t="inlineStr">
        <is>
          <t>4|4</t>
        </is>
      </c>
      <c r="AP13" t="inlineStr">
        <is>
          <t>|</t>
        </is>
      </c>
      <c r="AQ13" t="inlineStr">
        <is>
          <t>EFRAG|Gruppo consultivo europeo sull'informativa finanziaria</t>
        </is>
      </c>
      <c r="AR13" t="inlineStr">
        <is>
          <t>3|3</t>
        </is>
      </c>
      <c r="AS13" t="inlineStr">
        <is>
          <t>|</t>
        </is>
      </c>
      <c r="AT13" t="inlineStr">
        <is>
          <t>Europos finansinės atskaitomybės patariamoji grupė|EFRAG</t>
        </is>
      </c>
      <c r="AU13" t="inlineStr">
        <is>
          <t>3|3</t>
        </is>
      </c>
      <c r="AV13" t="inlineStr">
        <is>
          <t>|</t>
        </is>
      </c>
      <c r="AW13" t="inlineStr">
        <is>
          <t>&lt;i&gt;EFRAG&lt;/i&gt;|Eiropas Finanšu pārskatu padomdevēja grupa</t>
        </is>
      </c>
      <c r="AX13" t="inlineStr">
        <is>
          <t>3|3</t>
        </is>
      </c>
      <c r="AY13" t="inlineStr">
        <is>
          <t>|</t>
        </is>
      </c>
      <c r="AZ13" t="inlineStr">
        <is>
          <t>EFRAG|Grupp Konsultattiv Ewropew għar-Rappurtar Finanzjarju</t>
        </is>
      </c>
      <c r="BA13" t="inlineStr">
        <is>
          <t>3|3</t>
        </is>
      </c>
      <c r="BB13" t="inlineStr">
        <is>
          <t>|</t>
        </is>
      </c>
      <c r="BC13" t="inlineStr">
        <is>
          <t>European Financial Reporting Advisory Group|EFRAG</t>
        </is>
      </c>
      <c r="BD13" t="inlineStr">
        <is>
          <t>2|2</t>
        </is>
      </c>
      <c r="BE13" t="inlineStr">
        <is>
          <t>|</t>
        </is>
      </c>
      <c r="BF13" t="inlineStr">
        <is>
          <t>Europejska Grupa Doradcza ds. Sprawozdawczości Finansowej|EFRAG</t>
        </is>
      </c>
      <c r="BG13" t="inlineStr">
        <is>
          <t>4|4</t>
        </is>
      </c>
      <c r="BH13" t="inlineStr">
        <is>
          <t>|</t>
        </is>
      </c>
      <c r="BI13" t="inlineStr">
        <is>
          <t>Grupo Consultivo para a Informação Financeira na Europa|EFRAG</t>
        </is>
      </c>
      <c r="BJ13" t="inlineStr">
        <is>
          <t>3|3</t>
        </is>
      </c>
      <c r="BK13" t="inlineStr">
        <is>
          <t>|</t>
        </is>
      </c>
      <c r="BL13" t="inlineStr">
        <is>
          <t>Grupul Consultativ European pentru Raportare Financiară|EFRAG</t>
        </is>
      </c>
      <c r="BM13" t="inlineStr">
        <is>
          <t>3|3</t>
        </is>
      </c>
      <c r="BN13" t="inlineStr">
        <is>
          <t>|</t>
        </is>
      </c>
      <c r="BO13" t="inlineStr">
        <is>
          <t>Európska poradná skupina pre finančné výkazníctvo|EFRAG</t>
        </is>
      </c>
      <c r="BP13" t="inlineStr">
        <is>
          <t>3|3</t>
        </is>
      </c>
      <c r="BQ13" t="inlineStr">
        <is>
          <t>|</t>
        </is>
      </c>
      <c r="BR13" t="inlineStr">
        <is>
          <t>Evropska svetovalna skupina za računovodsko poročanje</t>
        </is>
      </c>
      <c r="BS13" t="inlineStr">
        <is>
          <t>3</t>
        </is>
      </c>
      <c r="BT13" t="inlineStr">
        <is>
          <t/>
        </is>
      </c>
      <c r="BU13" t="inlineStr">
        <is>
          <t>European Financial Reporting Advisory Group|Efrag</t>
        </is>
      </c>
      <c r="BV13" t="inlineStr">
        <is>
          <t>3|3</t>
        </is>
      </c>
      <c r="BW13" t="inlineStr">
        <is>
          <t>|</t>
        </is>
      </c>
      <c r="BX13" t="inlineStr">
        <is>
          <t>структура от частния сектор, съставена от организации, представляващи субектите, изготвящи и ползващи счетоводни отчети, и счетоводните професии, занимаващи се с финансова информация, която съдейства на Европейската комисия при одобряването на международни стандарти за финансово отчитане</t>
        </is>
      </c>
      <c r="BY13" t="inlineStr">
        <is>
          <t>Soukromý subjekt, který v březnu 2001 založily organizace zastupující zpracovatele, uživatele a účetní profese, kteří se podílejí na účetním výkaznictví; EFRAG vydává stanoviska k otázkám, zda standard či výklad, které mají být schváleny, jsou v souladu s právními předpisy Společenství a zejména s požadavky formulovanými v nařízení (ES) č. 1606/2002 týkajícími se srozumitelnosti, relevantnosti, spolehlivosti a srovnatelnosti, jakož i se zásadami věrného a pravdivého obrazu stanovenými ve směrnicích Rady 78/660/EHS a 83/349/EHS.</t>
        </is>
      </c>
      <c r="BZ13" t="inlineStr">
        <is>
          <t/>
        </is>
      </c>
      <c r="CA13" t="inlineStr">
        <is>
          <t/>
        </is>
      </c>
      <c r="CB13" t="inlineStr">
        <is>
          <t>ιδιωτικός φορέας που συγκροτήθηκε το 2001 με αποστολή να παρέχει βοήθεια στην Ευρωπαϊκή Επιτροπή όσον αφορά την έγκριση των Διεθνών Προτύπων Χρηματοοικονομικής Αναφοράς (ΔΠΧΑ), τα οποία εκδίδονται από το Συμβούλιο Διεθνών Λογιστικών Προτύπων (IASB)</t>
        </is>
      </c>
      <c r="CC13" t="inlineStr">
        <is>
          <t>private sector body set up in 2001 to assist the European Commission in the endorsement of International Financial Reporting Standards (IFRS), as issued by the International Accounting Standards Board (IASB)</t>
        </is>
      </c>
      <c r="CD13" t="inlineStr">
        <is>
          <t/>
        </is>
      </c>
      <c r="CE13" t="inlineStr">
        <is>
          <t/>
        </is>
      </c>
      <c r="CF13" t="inlineStr">
        <is>
          <t>asiantuntijaryhmä, joka arvioi valmisteilla olevien standardien soveltuvuutta EU:ssa</t>
        </is>
      </c>
      <c r="CG13" t="inlineStr">
        <is>
          <t>organisme de droit privé créé en 2001 par des organisations européennes représentant des émetteurs et des professionnels de la comptabilité participant au processus d'information financière, chargé d'assister la Commission concernant l'adoption des normes internationales d'information financière élaborées par l'International Accounting Standards Board (IASB)</t>
        </is>
      </c>
      <c r="CH13" t="inlineStr">
        <is>
          <t>&lt;strong&gt;Comhlachas príobhaideach a bunaíodh in 2001 le
tacaíocht ón gCoimisiúin Eorpach chun freastal ar leas an phobail&lt;/strong&gt;</t>
        </is>
      </c>
      <c r="CI13" t="inlineStr">
        <is>
          <t/>
        </is>
      </c>
      <c r="CJ13" t="inlineStr">
        <is>
          <t>2001-ben létrehozott köztestület, amelynek célja, hogy az Európai Bizottság mellett közreműködjön a Nemzetközi Pénzügyi Beszámolási Standardok (IFRS) megalkotásában.</t>
        </is>
      </c>
      <c r="CK13" t="inlineStr">
        <is>
          <t>organizzazione privata istituita nel 2001 per mettere a disposizione della Commissione competenze tecniche in materia di informativa finanziaria</t>
        </is>
      </c>
      <c r="CL13" t="inlineStr">
        <is>
          <t>2001 m. įsteigta privačiojo sektoriaus įstaiga, kuriai pavesta padėti Europos Komisijai tvirtinti Tarptautinių apskaitos standartų valdybos (&lt;a href="/entry/result/924831/all" id="ENTRY_TO_ENTRY_CONVERTER" target="_blank"&gt;IATE:924831&lt;/a&gt; ) paskelbtus tarptautinius finansinės atskaitomybės standartus (&lt;a href="/entry/result/926133/all" id="ENTRY_TO_ENTRY_CONVERTER" target="_blank"&gt;IATE:926133&lt;/a&gt; )</t>
        </is>
      </c>
      <c r="CM13" t="inlineStr">
        <is>
          <t/>
        </is>
      </c>
      <c r="CN13" t="inlineStr">
        <is>
          <t>L-EFRAG (European Financial Reporting Advisory Group) ġie stabbilit fl-2001 biex jgħin lill-Kummissjoni Ewropea fl-endorsjar tal-Istandards Internazzjonali ta' Rappurtar Finanzjarju (IFRS) [ &lt;a href="/entry/result/926133/all" id="ENTRY_TO_ENTRY_CONVERTER" target="_blank"&gt;IATE:926133&lt;/a&gt; ], kif maħruġa mill-Bord dwar l-Istandards Internazzjonali tal-Kontabilità (IASB) [ &lt;a href="/entry/result/924831/all" id="ENTRY_TO_ENTRY_CONVERTER" target="_blank"&gt;IATE:924831&lt;/a&gt; ] permezz ta' konsulenza dwar il-kwalità teknika ta' l-IFRS.</t>
        </is>
      </c>
      <c r="CO13" t="inlineStr">
        <is>
          <t>in 2001 op aansporen van de Commissie opgerichte privaatrechtelijke vereniging van Europese belanghebbenden en nationale organisaties met expertise op het gebied van financiële verslaglegging, die als technisch comité voor financiële verslaglegging (in de zin van Verordening 1606/2002) de Commissie advies verleent over de goedkeuring van internationale standaarden voor jaarrekeningen, ten dienste van het Europees openbaar belang</t>
        </is>
      </c>
      <c r="CP13" t="inlineStr">
        <is>
          <t>założona w marcu 2001 r. przez organizacje reprezentujące podmioty sporządzające sprawozdania finansowe, użytkowników tych sprawozdań oraz przedstawicieli zawodów księgowych zaangażowanych w proces sprawozdawczy grupa, która sporządza opinie na temat tego, czy standardy lub interpretacje, które mają zostać przyjęte, są zgodne z prawem wspólnotowym, w szczególności z wymogami dotyczącymi zrozumiałości, przydatności, wiarygodności i porównywalności zawartymi w rozporządzeniu (WE) nr 1606/2002 oraz z zasadą rzetelnej i jasnej prezentacji zawartą w dyrektywach Rady 78/660/EWG i 83/349/EWG.</t>
        </is>
      </c>
      <c r="CQ13" t="inlineStr">
        <is>
          <t/>
        </is>
      </c>
      <c r="CR13" t="inlineStr">
        <is>
          <t/>
        </is>
      </c>
      <c r="CS13" t="inlineStr">
        <is>
          <t>orgán súkromného sektora zriadený v roku 2001 s cieľom pomáhať Európskej komisii pri schvaľovaní medzinárodných štandardov finančného výkazníctva (IFRS) vydávaných Radou pre medzinárodné účtovné štandardy (IASB)</t>
        </is>
      </c>
      <c r="CT13" t="inlineStr">
        <is>
          <t>neodvisna organizacija zasebnega sektorja, ustanovljena l. 2001, ki Evropski komisiji zagotavlja podporo in strokovno znanje na področju 
&lt;b&gt;računovodskega poročanja&lt;/b&gt; [ &lt;a href="/entry/result/3519638/all" id="ENTRY_TO_ENTRY_CONVERTER" target="_blank"&gt;IATE:3519638&lt;/a&gt; ], konkretno, pri sprejemanju 
&lt;b&gt;mednarodnih standardov računovodskega poročanja&lt;/b&gt; [ &lt;a href="/entry/result/926133/all" id="ENTRY_TO_ENTRY_CONVERTER" target="_blank"&gt;IATE:926133&lt;/a&gt; ]</t>
        </is>
      </c>
      <c r="CU13" t="inlineStr">
        <is>
          <t/>
        </is>
      </c>
    </row>
    <row r="14">
      <c r="A14" s="1" t="str">
        <f>HYPERLINK("https://iate.europa.eu/entry/result/892778/all", "892778")</f>
        <v>892778</v>
      </c>
      <c r="B14" t="inlineStr">
        <is>
          <t>LAW;EDUCATION AND COMMUNICATIONS</t>
        </is>
      </c>
      <c r="C14" t="inlineStr">
        <is>
          <t>LAW|rights and freedoms|rights of the individual;EDUCATION AND COMMUNICATIONS|information technology and data processing|data processing|data protection</t>
        </is>
      </c>
      <c r="D14" t="inlineStr">
        <is>
          <t>защита на личните данни</t>
        </is>
      </c>
      <c r="E14" t="inlineStr">
        <is>
          <t>4</t>
        </is>
      </c>
      <c r="F14" t="inlineStr">
        <is>
          <t/>
        </is>
      </c>
      <c r="G14" t="inlineStr">
        <is>
          <t>ochrana osobních údajů|ochrana údajů</t>
        </is>
      </c>
      <c r="H14" t="inlineStr">
        <is>
          <t>3|3</t>
        </is>
      </c>
      <c r="I14" t="inlineStr">
        <is>
          <t>|</t>
        </is>
      </c>
      <c r="J14" t="inlineStr">
        <is>
          <t>beskyttelse af personoplysninger|databeskyttelse|persondatabeskyttelse</t>
        </is>
      </c>
      <c r="K14" t="inlineStr">
        <is>
          <t>4|4|4</t>
        </is>
      </c>
      <c r="L14" t="inlineStr">
        <is>
          <t>||</t>
        </is>
      </c>
      <c r="M14" t="inlineStr">
        <is>
          <t>Datenschutz|Schutz personenbezogener Daten</t>
        </is>
      </c>
      <c r="N14" t="inlineStr">
        <is>
          <t>3|4</t>
        </is>
      </c>
      <c r="O14" t="inlineStr">
        <is>
          <t>|</t>
        </is>
      </c>
      <c r="P14" t="inlineStr">
        <is>
          <t>προστασία δεδομένων προσωπικού χαρακτήρα|προστασία των δεδομένων|προστασία των δεδομένων προσωπικού χαρακτήρα</t>
        </is>
      </c>
      <c r="Q14" t="inlineStr">
        <is>
          <t>4|3|4</t>
        </is>
      </c>
      <c r="R14" t="inlineStr">
        <is>
          <t>||</t>
        </is>
      </c>
      <c r="S14" t="inlineStr">
        <is>
          <t>protection of personal data|protection of data privacy|personal data protection|data protection|protection of personal information</t>
        </is>
      </c>
      <c r="T14" t="inlineStr">
        <is>
          <t>4|2|3|3|1</t>
        </is>
      </c>
      <c r="U14" t="inlineStr">
        <is>
          <t>||||</t>
        </is>
      </c>
      <c r="V14" t="inlineStr">
        <is>
          <t>protección de datos personales|protección de datos|protección de datos de carácter personal</t>
        </is>
      </c>
      <c r="W14" t="inlineStr">
        <is>
          <t>4|4|4</t>
        </is>
      </c>
      <c r="X14" t="inlineStr">
        <is>
          <t>||</t>
        </is>
      </c>
      <c r="Y14" t="inlineStr">
        <is>
          <t>isikuandmete kaitse|andmekaitse</t>
        </is>
      </c>
      <c r="Z14" t="inlineStr">
        <is>
          <t>3|3</t>
        </is>
      </c>
      <c r="AA14" t="inlineStr">
        <is>
          <t>|</t>
        </is>
      </c>
      <c r="AB14" t="inlineStr">
        <is>
          <t>henkilötietojen suoja|tietosuoja</t>
        </is>
      </c>
      <c r="AC14" t="inlineStr">
        <is>
          <t>3|3</t>
        </is>
      </c>
      <c r="AD14" t="inlineStr">
        <is>
          <t>|</t>
        </is>
      </c>
      <c r="AE14" t="inlineStr">
        <is>
          <t>protection des données à caractère personnel|protection de la confidentialité des données|protection des données</t>
        </is>
      </c>
      <c r="AF14" t="inlineStr">
        <is>
          <t>4|2|3</t>
        </is>
      </c>
      <c r="AG14" t="inlineStr">
        <is>
          <t>||</t>
        </is>
      </c>
      <c r="AH14" t="inlineStr">
        <is>
          <t>sonraí pearsanta a chosaint|cosaint sonraí|cosaint sonraí pearsanta</t>
        </is>
      </c>
      <c r="AI14" t="inlineStr">
        <is>
          <t>3|4|3</t>
        </is>
      </c>
      <c r="AJ14" t="inlineStr">
        <is>
          <t>||</t>
        </is>
      </c>
      <c r="AK14" t="inlineStr">
        <is>
          <t>zaštita osobnih podataka</t>
        </is>
      </c>
      <c r="AL14" t="inlineStr">
        <is>
          <t>3</t>
        </is>
      </c>
      <c r="AM14" t="inlineStr">
        <is>
          <t/>
        </is>
      </c>
      <c r="AN14" t="inlineStr">
        <is>
          <t>a személyes adatok védelme</t>
        </is>
      </c>
      <c r="AO14" t="inlineStr">
        <is>
          <t>4</t>
        </is>
      </c>
      <c r="AP14" t="inlineStr">
        <is>
          <t/>
        </is>
      </c>
      <c r="AQ14" t="inlineStr">
        <is>
          <t>protezione dei dati di carattere personale|protezione dei dati|protezione dei dati personali</t>
        </is>
      </c>
      <c r="AR14" t="inlineStr">
        <is>
          <t>4|3|4</t>
        </is>
      </c>
      <c r="AS14" t="inlineStr">
        <is>
          <t>||</t>
        </is>
      </c>
      <c r="AT14" t="inlineStr">
        <is>
          <t>asmens duomenų apsauga|duomenų apsauga</t>
        </is>
      </c>
      <c r="AU14" t="inlineStr">
        <is>
          <t>4|3</t>
        </is>
      </c>
      <c r="AV14" t="inlineStr">
        <is>
          <t>|</t>
        </is>
      </c>
      <c r="AW14" t="inlineStr">
        <is>
          <t>personas datu aizsardzība|datu aizsardzība</t>
        </is>
      </c>
      <c r="AX14" t="inlineStr">
        <is>
          <t>3|3</t>
        </is>
      </c>
      <c r="AY14" t="inlineStr">
        <is>
          <t>|</t>
        </is>
      </c>
      <c r="AZ14" t="inlineStr">
        <is>
          <t>protezzjoni tad-data|protezzjoni tal-privatezza tad-data|protezzjoni ta' data personali</t>
        </is>
      </c>
      <c r="BA14" t="inlineStr">
        <is>
          <t>3|3|3</t>
        </is>
      </c>
      <c r="BB14" t="inlineStr">
        <is>
          <t>||</t>
        </is>
      </c>
      <c r="BC14" t="inlineStr">
        <is>
          <t>bescherming van persoonsgegevens|gegevensbescherming</t>
        </is>
      </c>
      <c r="BD14" t="inlineStr">
        <is>
          <t>4|3</t>
        </is>
      </c>
      <c r="BE14" t="inlineStr">
        <is>
          <t>|</t>
        </is>
      </c>
      <c r="BF14" t="inlineStr">
        <is>
          <t>ochrona danych osobowych|ochrona danych</t>
        </is>
      </c>
      <c r="BG14" t="inlineStr">
        <is>
          <t>4|3</t>
        </is>
      </c>
      <c r="BH14" t="inlineStr">
        <is>
          <t>|</t>
        </is>
      </c>
      <c r="BI14" t="inlineStr">
        <is>
          <t>proteção de dados pessoais|proteção de dados|proteção da confidencialidade dos dados pessoais</t>
        </is>
      </c>
      <c r="BJ14" t="inlineStr">
        <is>
          <t>4|3|3</t>
        </is>
      </c>
      <c r="BK14" t="inlineStr">
        <is>
          <t>||</t>
        </is>
      </c>
      <c r="BL14" t="inlineStr">
        <is>
          <t>protecția datelor cu caracter personal|protecția datelor</t>
        </is>
      </c>
      <c r="BM14" t="inlineStr">
        <is>
          <t>3|3</t>
        </is>
      </c>
      <c r="BN14" t="inlineStr">
        <is>
          <t>|</t>
        </is>
      </c>
      <c r="BO14" t="inlineStr">
        <is>
          <t>ochrana údajov|ochrana osobných údajov</t>
        </is>
      </c>
      <c r="BP14" t="inlineStr">
        <is>
          <t>3|3</t>
        </is>
      </c>
      <c r="BQ14" t="inlineStr">
        <is>
          <t>|</t>
        </is>
      </c>
      <c r="BR14" t="inlineStr">
        <is>
          <t>varstvo zasebnosti podatkov|varstvo osebnih podatkov|varstvo podatkov</t>
        </is>
      </c>
      <c r="BS14" t="inlineStr">
        <is>
          <t>3|3|3</t>
        </is>
      </c>
      <c r="BT14" t="inlineStr">
        <is>
          <t>||</t>
        </is>
      </c>
      <c r="BU14" t="inlineStr">
        <is>
          <t>skydd av personuppgifter|dataskydd</t>
        </is>
      </c>
      <c r="BV14" t="inlineStr">
        <is>
          <t>3|3</t>
        </is>
      </c>
      <c r="BW14" t="inlineStr">
        <is>
          <t>|</t>
        </is>
      </c>
      <c r="BX14" t="inlineStr">
        <is>
          <t>защита на данните от случайно или незаконно унищожаване, или от случайна загуба, от неправомерен достъп, изменение или разпространение, както и от други незаконни форми на обработване</t>
        </is>
      </c>
      <c r="BY14" t="inlineStr">
        <is>
          <t/>
        </is>
      </c>
      <c r="BZ14" t="inlineStr">
        <is>
          <t>beskyttelse af fysiske personers grundlæggende rettigheder og frihedsrettigheder, navnlig deres ret til beskyttelse af personoplysninger</t>
        </is>
      </c>
      <c r="CA14" t="inlineStr">
        <is>
          <t>Schutz der Informationen, die sich auf eine identifizierte oder – direkt oder indirekt – identifizierbare natürliche Person beziehen</t>
        </is>
      </c>
      <c r="CB14" t="inlineStr">
        <is>
          <t/>
        </is>
      </c>
      <c r="CC14" t="inlineStr">
        <is>
          <t>protection of information relating to an identified or identifiable natural person</t>
        </is>
      </c>
      <c r="CD14" t="inlineStr">
        <is>
          <t>Protección de cualquier información concerniente a personas físicas identificadas o identificables.</t>
        </is>
      </c>
      <c r="CE14" t="inlineStr">
        <is>
          <t>andmete kaitsmine sihiliku v juhusliku avalikustamise, moonutamise v hävitamise eest</t>
        </is>
      </c>
      <c r="CF14" t="inlineStr">
        <is>
          <t>"henkilöä koskevien tietojen suoja oikeudetonta käyttöä vastaan"</t>
        </is>
      </c>
      <c r="CG14" t="inlineStr">
        <is>
          <t>protection des données concernant une personne physique identifiée ou identifiable</t>
        </is>
      </c>
      <c r="CH14" t="inlineStr">
        <is>
          <t/>
        </is>
      </c>
      <c r="CI14" t="inlineStr">
        <is>
          <t/>
        </is>
      </c>
      <c r="CJ14" t="inlineStr">
        <is>
          <t>egyrészt az egyén információs önrendelkezésének biztosítása, amelynek értelmében az adatkezelők a természetes személyek személyes adatait [ &lt;a href="https://iate.europa.eu/entry/result/770234/hu" target="_blank"&gt;770234&lt;/a&gt; ] csak az érintettek beleegyezésével szerezhetik meg, tárolhatják és dolgozhatják fel, másrészt magában foglalja a fizikai adatvédelmet is, amely a megsemmisüléstől, illetéktelen változtatástól, megtekintéstől, felhasználástól vagy továbbítástól védi az adatokat</t>
        </is>
      </c>
      <c r="CK14" t="inlineStr">
        <is>
          <t>protezione delle informazioni concernenti una persona fisica identificata o identificabile e trattate con o senza l'ausilio di processi automatizzati</t>
        </is>
      </c>
      <c r="CL14" t="inlineStr">
        <is>
          <t>bet kokios informacijos apie fizinį asmenį, kurio asmens tapatybė yra nustatyta arba gali būti nustatyta, tvarkymas tiek automatizuotomis priemonėmis, tiek rankiniu būdu, jeigu asmens duomenys laikomi arba juos ketinama laikyti susistemintame rinkinyje</t>
        </is>
      </c>
      <c r="CM14" t="inlineStr">
        <is>
          <t>ar identificētu vai identificējamu fizisku personu saistītu tādu datu aizsardzība, kuru apstrādi pilnībā vai daļēji veic ar automātiskiem līdzekļiem, kā arī tādu personas datu aizsardzība, kuru apstrāde nenotiek ar automātiskiem līdzekļiem, ja minētie dati ietilpst sistematizētā kartotēkā vai ir paredzēts, ka tie šādā kartotēkā ietilps</t>
        </is>
      </c>
      <c r="CN14" t="inlineStr">
        <is>
          <t>il-protezzjoni tal-informazzjoni rigward persuna fiżika identifikata jew li tista' tiġi identifikata</t>
        </is>
      </c>
      <c r="CO14" t="inlineStr">
        <is>
          <t/>
        </is>
      </c>
      <c r="CP14" t="inlineStr">
        <is>
          <t/>
        </is>
      </c>
      <c r="CQ14" t="inlineStr">
        <is>
          <t>Proteção de quaisquer informações relativas a uma pessoa singular identificada ou identificável e que sejam tratadas por meios total ou parcialmente automatizados, ou por meios não automatizados se as informações estiverem contidas ou se forem destinadas a um sistema de ficheiros.</t>
        </is>
      </c>
      <c r="CR14" t="inlineStr">
        <is>
          <t>protejarea informațiilor privind o persoană fizică identificată sau identificabilă care sunt prelucrate total sau parțial prin mijloace automatizate, precum și prin alte mijloace decât cele automatizate sau care sunt destinate să facă parte dintr-un sistem de evidență a datelor</t>
        </is>
      </c>
      <c r="CS14" t="inlineStr">
        <is>
          <t>ochrana údajov týkajúcich sa identifikovanej fyzickej osoby alebo identifikovateľnej fyzickej osoby spracúvaných úplne alebo čiastočne automatizovanými prostriedkami a inými než automatizovanými prostriedkami, ak ide o osobné údaje, ktoré tvoria súčasť informačného systému alebo sú určené na to, aby tvorili súčasť informačného systému</t>
        </is>
      </c>
      <c r="CT14" t="inlineStr">
        <is>
          <t>Celota ukrepov, katerih namen je preprečiti, da bi z zbiranjem, shranjevanjem in uporabljanjem podatkov, ki so shranjeni v bankah podatkov v informacijskih sistemih in se nanašajo na osebna razmerja in status posameznikov, prišlo do zlorabe zbranih podatkov ali njihovih agregacij s strani drugih fizičnih oseb ali nepooblaščenih organov in organizacij.</t>
        </is>
      </c>
      <c r="CU14" t="inlineStr">
        <is>
          <t/>
        </is>
      </c>
    </row>
    <row r="15">
      <c r="A15" s="1" t="str">
        <f>HYPERLINK("https://iate.europa.eu/entry/result/3524252/all", "3524252")</f>
        <v>3524252</v>
      </c>
      <c r="B15" t="inlineStr">
        <is>
          <t>EUROPEAN UNION</t>
        </is>
      </c>
      <c r="C15" t="inlineStr">
        <is>
          <t>EUROPEAN UNION|EU finance</t>
        </is>
      </c>
      <c r="D15" t="inlineStr">
        <is>
          <t>принцип на недопускане на печалба</t>
        </is>
      </c>
      <c r="E15" t="inlineStr">
        <is>
          <t>3</t>
        </is>
      </c>
      <c r="F15" t="inlineStr">
        <is>
          <t/>
        </is>
      </c>
      <c r="G15" t="inlineStr">
        <is>
          <t>pravidlo neziskovosti</t>
        </is>
      </c>
      <c r="H15" t="inlineStr">
        <is>
          <t>2</t>
        </is>
      </c>
      <c r="I15" t="inlineStr">
        <is>
          <t/>
        </is>
      </c>
      <c r="J15" t="inlineStr">
        <is>
          <t>forbud mod fortjeneste|princip om forbud mod fortjeneste</t>
        </is>
      </c>
      <c r="K15" t="inlineStr">
        <is>
          <t>4|4</t>
        </is>
      </c>
      <c r="L15" t="inlineStr">
        <is>
          <t>|</t>
        </is>
      </c>
      <c r="M15" t="inlineStr">
        <is>
          <t>Gewinnverbot</t>
        </is>
      </c>
      <c r="N15" t="inlineStr">
        <is>
          <t>3</t>
        </is>
      </c>
      <c r="O15" t="inlineStr">
        <is>
          <t/>
        </is>
      </c>
      <c r="P15" t="inlineStr">
        <is>
          <t/>
        </is>
      </c>
      <c r="Q15" t="inlineStr">
        <is>
          <t/>
        </is>
      </c>
      <c r="R15" t="inlineStr">
        <is>
          <t/>
        </is>
      </c>
      <c r="S15" t="inlineStr">
        <is>
          <t>no-profit rule|principle of no-profit|no-profit principle</t>
        </is>
      </c>
      <c r="T15" t="inlineStr">
        <is>
          <t>3|3|3</t>
        </is>
      </c>
      <c r="U15" t="inlineStr">
        <is>
          <t>||preferred</t>
        </is>
      </c>
      <c r="V15" t="inlineStr">
        <is>
          <t/>
        </is>
      </c>
      <c r="W15" t="inlineStr">
        <is>
          <t/>
        </is>
      </c>
      <c r="X15" t="inlineStr">
        <is>
          <t/>
        </is>
      </c>
      <c r="Y15" t="inlineStr">
        <is>
          <t/>
        </is>
      </c>
      <c r="Z15" t="inlineStr">
        <is>
          <t/>
        </is>
      </c>
      <c r="AA15" t="inlineStr">
        <is>
          <t/>
        </is>
      </c>
      <c r="AB15" t="inlineStr">
        <is>
          <t>voiton tuottamisen kieltävä periaate</t>
        </is>
      </c>
      <c r="AC15" t="inlineStr">
        <is>
          <t>3</t>
        </is>
      </c>
      <c r="AD15" t="inlineStr">
        <is>
          <t/>
        </is>
      </c>
      <c r="AE15" t="inlineStr">
        <is>
          <t>règle de non-profit</t>
        </is>
      </c>
      <c r="AF15" t="inlineStr">
        <is>
          <t>3</t>
        </is>
      </c>
      <c r="AG15" t="inlineStr">
        <is>
          <t/>
        </is>
      </c>
      <c r="AH15" t="inlineStr">
        <is>
          <t>riail an neamhbhrabúis</t>
        </is>
      </c>
      <c r="AI15" t="inlineStr">
        <is>
          <t>3</t>
        </is>
      </c>
      <c r="AJ15" t="inlineStr">
        <is>
          <t/>
        </is>
      </c>
      <c r="AK15" t="inlineStr">
        <is>
          <t/>
        </is>
      </c>
      <c r="AL15" t="inlineStr">
        <is>
          <t/>
        </is>
      </c>
      <c r="AM15" t="inlineStr">
        <is>
          <t/>
        </is>
      </c>
      <c r="AN15" t="inlineStr">
        <is>
          <t>nyereségszerzés tilalma|nyereségszerzés tilalmának elve</t>
        </is>
      </c>
      <c r="AO15" t="inlineStr">
        <is>
          <t>3|3</t>
        </is>
      </c>
      <c r="AP15" t="inlineStr">
        <is>
          <t>|</t>
        </is>
      </c>
      <c r="AQ15" t="inlineStr">
        <is>
          <t>divieto del fine di lucro</t>
        </is>
      </c>
      <c r="AR15" t="inlineStr">
        <is>
          <t>4</t>
        </is>
      </c>
      <c r="AS15" t="inlineStr">
        <is>
          <t/>
        </is>
      </c>
      <c r="AT15" t="inlineStr">
        <is>
          <t/>
        </is>
      </c>
      <c r="AU15" t="inlineStr">
        <is>
          <t/>
        </is>
      </c>
      <c r="AV15" t="inlineStr">
        <is>
          <t/>
        </is>
      </c>
      <c r="AW15" t="inlineStr">
        <is>
          <t>bezpeļņas noteikums</t>
        </is>
      </c>
      <c r="AX15" t="inlineStr">
        <is>
          <t>2</t>
        </is>
      </c>
      <c r="AY15" t="inlineStr">
        <is>
          <t/>
        </is>
      </c>
      <c r="AZ15" t="inlineStr">
        <is>
          <t>regola li tipprojbixxi l-profitt|prinċipju li jipprojbixxi l-profitt|prinċipju ta' nonprofitt</t>
        </is>
      </c>
      <c r="BA15" t="inlineStr">
        <is>
          <t>3|3|3</t>
        </is>
      </c>
      <c r="BB15" t="inlineStr">
        <is>
          <t>||preferred</t>
        </is>
      </c>
      <c r="BC15" t="inlineStr">
        <is>
          <t>winstverbod</t>
        </is>
      </c>
      <c r="BD15" t="inlineStr">
        <is>
          <t>3</t>
        </is>
      </c>
      <c r="BE15" t="inlineStr">
        <is>
          <t/>
        </is>
      </c>
      <c r="BF15" t="inlineStr">
        <is>
          <t>zasada niedochodowości</t>
        </is>
      </c>
      <c r="BG15" t="inlineStr">
        <is>
          <t>3</t>
        </is>
      </c>
      <c r="BH15" t="inlineStr">
        <is>
          <t/>
        </is>
      </c>
      <c r="BI15" t="inlineStr">
        <is>
          <t>regra da ausência de fins lucrativos|princípio da inexistência de fins lucrativos|regra da inexistência de lucro</t>
        </is>
      </c>
      <c r="BJ15" t="inlineStr">
        <is>
          <t>3|3|3</t>
        </is>
      </c>
      <c r="BK15" t="inlineStr">
        <is>
          <t>|preferred|</t>
        </is>
      </c>
      <c r="BL15" t="inlineStr">
        <is>
          <t>principiul non-profit</t>
        </is>
      </c>
      <c r="BM15" t="inlineStr">
        <is>
          <t>2</t>
        </is>
      </c>
      <c r="BN15" t="inlineStr">
        <is>
          <t/>
        </is>
      </c>
      <c r="BO15" t="inlineStr">
        <is>
          <t>zásada neziskovosti</t>
        </is>
      </c>
      <c r="BP15" t="inlineStr">
        <is>
          <t>3</t>
        </is>
      </c>
      <c r="BQ15" t="inlineStr">
        <is>
          <t/>
        </is>
      </c>
      <c r="BR15" t="inlineStr">
        <is>
          <t>načelo neprofitnosti|pravilo o neprofitnosti</t>
        </is>
      </c>
      <c r="BS15" t="inlineStr">
        <is>
          <t>3|2</t>
        </is>
      </c>
      <c r="BT15" t="inlineStr">
        <is>
          <t>|</t>
        </is>
      </c>
      <c r="BU15" t="inlineStr">
        <is>
          <t>regel om icke-vinst</t>
        </is>
      </c>
      <c r="BV15" t="inlineStr">
        <is>
          <t>3</t>
        </is>
      </c>
      <c r="BW15" t="inlineStr">
        <is>
          <t/>
        </is>
      </c>
      <c r="BX15" t="inlineStr">
        <is>
          <t>принцип, според който безвъзмездните средства не може да имат за цел или резултат реализирането на печалба в рамките на дейността или на работната програма на бенефициера</t>
        </is>
      </c>
      <c r="BY15" t="inlineStr">
        <is>
          <t>zásada, podle níž účelem ani důsledkem grantu nesmí být dosažení zisku příjemcem grantu</t>
        </is>
      </c>
      <c r="BZ15" t="inlineStr">
        <is>
          <t>tilskud, der ikke må have til formål eller bevirke, at modtageren inden for rammerne af foranstaltningen eller arbejdsprogrammet opnår en fortjeneste</t>
        </is>
      </c>
      <c r="CA15" t="inlineStr">
        <is>
          <t>Prinzip, gemäß dem Begünstigte im Rahmen eines durch Fördermittel finanzierten Aktions- oder Arbeitsprogramms keinen Gewinn erwirtschaften dürfen</t>
        </is>
      </c>
      <c r="CB15" t="inlineStr">
        <is>
          <t/>
        </is>
      </c>
      <c r="CC15" t="inlineStr">
        <is>
          <t>principle according to which EU grants must not have the purpose or effect of producing a profit within the framework of the action or the work programme of the beneficiary</t>
        </is>
      </c>
      <c r="CD15" t="inlineStr">
        <is>
          <t/>
        </is>
      </c>
      <c r="CE15" t="inlineStr">
        <is>
          <t/>
        </is>
      </c>
      <c r="CF15" t="inlineStr">
        <is>
          <t/>
        </is>
      </c>
      <c r="CG15" t="inlineStr">
        <is>
          <t>règle selon laquelle les subventions ne peuvent avoir pour objet ou pour effet de donner lieu à profit dans le cadre de l'action menée ou du programme de travail réalisé par le bénéficiaire</t>
        </is>
      </c>
      <c r="CH15" t="inlineStr">
        <is>
          <t/>
        </is>
      </c>
      <c r="CI15" t="inlineStr">
        <is>
          <t/>
        </is>
      </c>
      <c r="CJ15" t="inlineStr">
        <is>
          <t>alapelv, amelynek értelmében a támogatás célja vagy hatása nem lehet nyereség termelése a kedvezményezett számára</t>
        </is>
      </c>
      <c r="CK15" t="inlineStr">
        <is>
          <t/>
        </is>
      </c>
      <c r="CL15" t="inlineStr">
        <is>
          <t/>
        </is>
      </c>
      <c r="CM15" t="inlineStr">
        <is>
          <t>piešķirto dotāciju, tostarp darbības dotāciju mērķis vai sekas nevar būt tādas, kas rada peļņu saņēmējam</t>
        </is>
      </c>
      <c r="CN15" t="inlineStr">
        <is>
          <t>il-prinċipju li l-għotjiet ma għandhomx ikollhom l-għan jew l-effett li jipproduċu profitt fi ħdan il-qafas tal-azzjoni jew tal-programm ta’ ħidma tal-benefiċjarju</t>
        </is>
      </c>
      <c r="CO15" t="inlineStr">
        <is>
          <t>het beginsel dat subsidies niet tot doel of tot gevolg mogen hebben dat zij de begunstigde binnen het kader van de actie of het werkprogramma winst opleveren</t>
        </is>
      </c>
      <c r="CP15" t="inlineStr">
        <is>
          <t>zasada, w myśl której celem ani skutkiem dotacji nie może być osiągnięcie zysku w ramach działania lub programu prac beneficjenta</t>
        </is>
      </c>
      <c r="CQ15" t="inlineStr">
        <is>
          <t>regra segundo a qual as subvenções não podem ter por objeto ou como efeito a obtenção de um lucro no âmbito da ação ou do programa de trabalho do beneficiário</t>
        </is>
      </c>
      <c r="CR15" t="inlineStr">
        <is>
          <t>principiu potrivit căruia o acțiune nu poate avea scopul sau efectul de a produce un profit pentru beneficiar</t>
        </is>
      </c>
      <c r="CS15" t="inlineStr">
        <is>
          <t>jedna zo zásad vzťahujúcich sa na granty, podľa ktorej účelom ani dôsledkom grantov nie je, aby prijímateľ dosahoval v rámci akcie alebo pracovného programu zisk</t>
        </is>
      </c>
      <c r="CT15" t="inlineStr">
        <is>
          <t>načelo, v skladu s katerim si upravičenec z nepovratnimi sredstvi v okviru svojega ukrepa ali programa dela ne sme prizadevati za dobiček ali ga ustvariti</t>
        </is>
      </c>
      <c r="CU15" t="inlineStr">
        <is>
          <t>---</t>
        </is>
      </c>
    </row>
    <row r="16">
      <c r="A16" s="1" t="str">
        <f>HYPERLINK("https://iate.europa.eu/entry/result/1557131/all", "1557131")</f>
        <v>1557131</v>
      </c>
      <c r="B16" t="inlineStr">
        <is>
          <t>EDUCATION AND COMMUNICATIONS;FINANCE</t>
        </is>
      </c>
      <c r="C16" t="inlineStr">
        <is>
          <t>EDUCATION AND COMMUNICATIONS|information technology and data processing;FINANCE</t>
        </is>
      </c>
      <c r="D16" t="inlineStr">
        <is>
          <t/>
        </is>
      </c>
      <c r="E16" t="inlineStr">
        <is>
          <t/>
        </is>
      </c>
      <c r="F16" t="inlineStr">
        <is>
          <t/>
        </is>
      </c>
      <c r="G16" t="inlineStr">
        <is>
          <t/>
        </is>
      </c>
      <c r="H16" t="inlineStr">
        <is>
          <t/>
        </is>
      </c>
      <c r="I16" t="inlineStr">
        <is>
          <t/>
        </is>
      </c>
      <c r="J16" t="inlineStr">
        <is>
          <t>kontonummer|kontoidentifikation|individuel kontoidentifikation</t>
        </is>
      </c>
      <c r="K16" t="inlineStr">
        <is>
          <t>3|3|3</t>
        </is>
      </c>
      <c r="L16" t="inlineStr">
        <is>
          <t>||</t>
        </is>
      </c>
      <c r="M16" t="inlineStr">
        <is>
          <t>Kontonummer</t>
        </is>
      </c>
      <c r="N16" t="inlineStr">
        <is>
          <t>3</t>
        </is>
      </c>
      <c r="O16" t="inlineStr">
        <is>
          <t/>
        </is>
      </c>
      <c r="P16" t="inlineStr">
        <is>
          <t>αριθμός λογαριασμού</t>
        </is>
      </c>
      <c r="Q16" t="inlineStr">
        <is>
          <t>3</t>
        </is>
      </c>
      <c r="R16" t="inlineStr">
        <is>
          <t/>
        </is>
      </c>
      <c r="S16" t="inlineStr">
        <is>
          <t>account identification|individual account identification|account number</t>
        </is>
      </c>
      <c r="T16" t="inlineStr">
        <is>
          <t>3|3|3</t>
        </is>
      </c>
      <c r="U16" t="inlineStr">
        <is>
          <t>||</t>
        </is>
      </c>
      <c r="V16" t="inlineStr">
        <is>
          <t>número de cuenta|identificación de cuenta</t>
        </is>
      </c>
      <c r="W16" t="inlineStr">
        <is>
          <t>3|3</t>
        </is>
      </c>
      <c r="X16" t="inlineStr">
        <is>
          <t>|</t>
        </is>
      </c>
      <c r="Y16" t="inlineStr">
        <is>
          <t/>
        </is>
      </c>
      <c r="Z16" t="inlineStr">
        <is>
          <t/>
        </is>
      </c>
      <c r="AA16" t="inlineStr">
        <is>
          <t/>
        </is>
      </c>
      <c r="AB16" t="inlineStr">
        <is>
          <t/>
        </is>
      </c>
      <c r="AC16" t="inlineStr">
        <is>
          <t/>
        </is>
      </c>
      <c r="AD16" t="inlineStr">
        <is>
          <t/>
        </is>
      </c>
      <c r="AE16" t="inlineStr">
        <is>
          <t>numéro de compte|identification du compte</t>
        </is>
      </c>
      <c r="AF16" t="inlineStr">
        <is>
          <t>3|3</t>
        </is>
      </c>
      <c r="AG16" t="inlineStr">
        <is>
          <t>|</t>
        </is>
      </c>
      <c r="AH16" t="inlineStr">
        <is>
          <t>uimhir chuntais</t>
        </is>
      </c>
      <c r="AI16" t="inlineStr">
        <is>
          <t>3</t>
        </is>
      </c>
      <c r="AJ16" t="inlineStr">
        <is>
          <t/>
        </is>
      </c>
      <c r="AK16" t="inlineStr">
        <is>
          <t/>
        </is>
      </c>
      <c r="AL16" t="inlineStr">
        <is>
          <t/>
        </is>
      </c>
      <c r="AM16" t="inlineStr">
        <is>
          <t/>
        </is>
      </c>
      <c r="AN16" t="inlineStr">
        <is>
          <t/>
        </is>
      </c>
      <c r="AO16" t="inlineStr">
        <is>
          <t/>
        </is>
      </c>
      <c r="AP16" t="inlineStr">
        <is>
          <t/>
        </is>
      </c>
      <c r="AQ16" t="inlineStr">
        <is>
          <t>numero di conto</t>
        </is>
      </c>
      <c r="AR16" t="inlineStr">
        <is>
          <t>3</t>
        </is>
      </c>
      <c r="AS16" t="inlineStr">
        <is>
          <t/>
        </is>
      </c>
      <c r="AT16" t="inlineStr">
        <is>
          <t/>
        </is>
      </c>
      <c r="AU16" t="inlineStr">
        <is>
          <t/>
        </is>
      </c>
      <c r="AV16" t="inlineStr">
        <is>
          <t/>
        </is>
      </c>
      <c r="AW16" t="inlineStr">
        <is>
          <t/>
        </is>
      </c>
      <c r="AX16" t="inlineStr">
        <is>
          <t/>
        </is>
      </c>
      <c r="AY16" t="inlineStr">
        <is>
          <t/>
        </is>
      </c>
      <c r="AZ16" t="inlineStr">
        <is>
          <t/>
        </is>
      </c>
      <c r="BA16" t="inlineStr">
        <is>
          <t/>
        </is>
      </c>
      <c r="BB16" t="inlineStr">
        <is>
          <t/>
        </is>
      </c>
      <c r="BC16" t="inlineStr">
        <is>
          <t>rekeningnummer|identificatie van de rekening</t>
        </is>
      </c>
      <c r="BD16" t="inlineStr">
        <is>
          <t>3|3</t>
        </is>
      </c>
      <c r="BE16" t="inlineStr">
        <is>
          <t>|</t>
        </is>
      </c>
      <c r="BF16" t="inlineStr">
        <is>
          <t/>
        </is>
      </c>
      <c r="BG16" t="inlineStr">
        <is>
          <t/>
        </is>
      </c>
      <c r="BH16" t="inlineStr">
        <is>
          <t/>
        </is>
      </c>
      <c r="BI16" t="inlineStr">
        <is>
          <t>número da fatura</t>
        </is>
      </c>
      <c r="BJ16" t="inlineStr">
        <is>
          <t>3</t>
        </is>
      </c>
      <c r="BK16" t="inlineStr">
        <is>
          <t/>
        </is>
      </c>
      <c r="BL16" t="inlineStr">
        <is>
          <t/>
        </is>
      </c>
      <c r="BM16" t="inlineStr">
        <is>
          <t/>
        </is>
      </c>
      <c r="BN16" t="inlineStr">
        <is>
          <t/>
        </is>
      </c>
      <c r="BO16" t="inlineStr">
        <is>
          <t/>
        </is>
      </c>
      <c r="BP16" t="inlineStr">
        <is>
          <t/>
        </is>
      </c>
      <c r="BQ16" t="inlineStr">
        <is>
          <t/>
        </is>
      </c>
      <c r="BR16" t="inlineStr">
        <is>
          <t/>
        </is>
      </c>
      <c r="BS16" t="inlineStr">
        <is>
          <t/>
        </is>
      </c>
      <c r="BT16" t="inlineStr">
        <is>
          <t/>
        </is>
      </c>
      <c r="BU16" t="inlineStr">
        <is>
          <t/>
        </is>
      </c>
      <c r="BV16" t="inlineStr">
        <is>
          <t/>
        </is>
      </c>
      <c r="BW16" t="inlineStr">
        <is>
          <t/>
        </is>
      </c>
      <c r="BX16" t="inlineStr">
        <is>
          <t/>
        </is>
      </c>
      <c r="BY16" t="inlineStr">
        <is>
          <t/>
        </is>
      </c>
      <c r="BZ16" t="inlineStr">
        <is>
          <t/>
        </is>
      </c>
      <c r="CA16" t="inlineStr">
        <is>
          <t/>
        </is>
      </c>
      <c r="CB16" t="inlineStr">
        <is>
          <t/>
        </is>
      </c>
      <c r="CC16" t="inlineStr">
        <is>
          <t>unique number of several digits used to identify an individual account with a bank, brokerage, supplier, department store, service provider etc</t>
        </is>
      </c>
      <c r="CD16" t="inlineStr">
        <is>
          <t/>
        </is>
      </c>
      <c r="CE16" t="inlineStr">
        <is>
          <t/>
        </is>
      </c>
      <c r="CF16" t="inlineStr">
        <is>
          <t/>
        </is>
      </c>
      <c r="CG16" t="inlineStr">
        <is>
          <t>numéro unique composé d'un ensemble de signes numériques ou alphanumériques identifiant un compte auprès d'un établissement déterminé, qu'il s'agisse d'une banque, d'un fournisseur, d'un prestataire de services, etc.</t>
        </is>
      </c>
      <c r="CH16" t="inlineStr">
        <is>
          <t/>
        </is>
      </c>
      <c r="CI16" t="inlineStr">
        <is>
          <t/>
        </is>
      </c>
      <c r="CJ16" t="inlineStr">
        <is>
          <t/>
        </is>
      </c>
      <c r="CK16" t="inlineStr">
        <is>
          <t/>
        </is>
      </c>
      <c r="CL16" t="inlineStr">
        <is>
          <t/>
        </is>
      </c>
      <c r="CM16" t="inlineStr">
        <is>
          <t/>
        </is>
      </c>
      <c r="CN16" t="inlineStr">
        <is>
          <t/>
        </is>
      </c>
      <c r="CO16" t="inlineStr">
        <is>
          <t/>
        </is>
      </c>
      <c r="CP16" t="inlineStr">
        <is>
          <t/>
        </is>
      </c>
      <c r="CQ16" t="inlineStr">
        <is>
          <t/>
        </is>
      </c>
      <c r="CR16" t="inlineStr">
        <is>
          <t/>
        </is>
      </c>
      <c r="CS16" t="inlineStr">
        <is>
          <t/>
        </is>
      </c>
      <c r="CT16" t="inlineStr">
        <is>
          <t/>
        </is>
      </c>
      <c r="CU16" t="inlineStr">
        <is>
          <t/>
        </is>
      </c>
    </row>
    <row r="17">
      <c r="A17" s="1" t="str">
        <f>HYPERLINK("https://iate.europa.eu/entry/result/1557405/all", "1557405")</f>
        <v>1557405</v>
      </c>
      <c r="B17" t="inlineStr">
        <is>
          <t>TRADE;FINANCE</t>
        </is>
      </c>
      <c r="C17" t="inlineStr">
        <is>
          <t>TRADE|marketing|commercial transaction;FINANCE|financing and investment</t>
        </is>
      </c>
      <c r="D17" t="inlineStr">
        <is>
          <t>превод на средства</t>
        </is>
      </c>
      <c r="E17" t="inlineStr">
        <is>
          <t>3</t>
        </is>
      </c>
      <c r="F17" t="inlineStr">
        <is>
          <t/>
        </is>
      </c>
      <c r="G17" t="inlineStr">
        <is>
          <t>převod peněžních prostředků</t>
        </is>
      </c>
      <c r="H17" t="inlineStr">
        <is>
          <t>3</t>
        </is>
      </c>
      <c r="I17" t="inlineStr">
        <is>
          <t/>
        </is>
      </c>
      <c r="J17" t="inlineStr">
        <is>
          <t>pengeoverførsel|overførsel af midler</t>
        </is>
      </c>
      <c r="K17" t="inlineStr">
        <is>
          <t>3|3</t>
        </is>
      </c>
      <c r="L17" t="inlineStr">
        <is>
          <t>|</t>
        </is>
      </c>
      <c r="M17" t="inlineStr">
        <is>
          <t>Geldtransfer</t>
        </is>
      </c>
      <c r="N17" t="inlineStr">
        <is>
          <t>3</t>
        </is>
      </c>
      <c r="O17" t="inlineStr">
        <is>
          <t/>
        </is>
      </c>
      <c r="P17" t="inlineStr">
        <is>
          <t>μεταφορά χρηματικών ποσών</t>
        </is>
      </c>
      <c r="Q17" t="inlineStr">
        <is>
          <t>3</t>
        </is>
      </c>
      <c r="R17" t="inlineStr">
        <is>
          <t/>
        </is>
      </c>
      <c r="S17" t="inlineStr">
        <is>
          <t>transfer of funds|funds transfer</t>
        </is>
      </c>
      <c r="T17" t="inlineStr">
        <is>
          <t>3|3</t>
        </is>
      </c>
      <c r="U17" t="inlineStr">
        <is>
          <t>|</t>
        </is>
      </c>
      <c r="V17" t="inlineStr">
        <is>
          <t>transferencia de fondos</t>
        </is>
      </c>
      <c r="W17" t="inlineStr">
        <is>
          <t>3</t>
        </is>
      </c>
      <c r="X17" t="inlineStr">
        <is>
          <t/>
        </is>
      </c>
      <c r="Y17" t="inlineStr">
        <is>
          <t>rahaülekanne</t>
        </is>
      </c>
      <c r="Z17" t="inlineStr">
        <is>
          <t>3</t>
        </is>
      </c>
      <c r="AA17" t="inlineStr">
        <is>
          <t/>
        </is>
      </c>
      <c r="AB17" t="inlineStr">
        <is>
          <t>varainsiirto|varojen siirto</t>
        </is>
      </c>
      <c r="AC17" t="inlineStr">
        <is>
          <t>3|3</t>
        </is>
      </c>
      <c r="AD17" t="inlineStr">
        <is>
          <t>|</t>
        </is>
      </c>
      <c r="AE17" t="inlineStr">
        <is>
          <t>transfert de fonds</t>
        </is>
      </c>
      <c r="AF17" t="inlineStr">
        <is>
          <t>3</t>
        </is>
      </c>
      <c r="AG17" t="inlineStr">
        <is>
          <t/>
        </is>
      </c>
      <c r="AH17" t="inlineStr">
        <is>
          <t>aistriú cistí</t>
        </is>
      </c>
      <c r="AI17" t="inlineStr">
        <is>
          <t>3</t>
        </is>
      </c>
      <c r="AJ17" t="inlineStr">
        <is>
          <t/>
        </is>
      </c>
      <c r="AK17" t="inlineStr">
        <is>
          <t>prijenos novčanih sredstava</t>
        </is>
      </c>
      <c r="AL17" t="inlineStr">
        <is>
          <t>3</t>
        </is>
      </c>
      <c r="AM17" t="inlineStr">
        <is>
          <t/>
        </is>
      </c>
      <c r="AN17" t="inlineStr">
        <is>
          <t>pénzátutalás</t>
        </is>
      </c>
      <c r="AO17" t="inlineStr">
        <is>
          <t>4</t>
        </is>
      </c>
      <c r="AP17" t="inlineStr">
        <is>
          <t/>
        </is>
      </c>
      <c r="AQ17" t="inlineStr">
        <is>
          <t>trasferimento di fondi</t>
        </is>
      </c>
      <c r="AR17" t="inlineStr">
        <is>
          <t>3</t>
        </is>
      </c>
      <c r="AS17" t="inlineStr">
        <is>
          <t/>
        </is>
      </c>
      <c r="AT17" t="inlineStr">
        <is>
          <t>lėšų pervedimas</t>
        </is>
      </c>
      <c r="AU17" t="inlineStr">
        <is>
          <t>3</t>
        </is>
      </c>
      <c r="AV17" t="inlineStr">
        <is>
          <t/>
        </is>
      </c>
      <c r="AW17" t="inlineStr">
        <is>
          <t>līdzekļu pārvedums</t>
        </is>
      </c>
      <c r="AX17" t="inlineStr">
        <is>
          <t>3</t>
        </is>
      </c>
      <c r="AY17" t="inlineStr">
        <is>
          <t/>
        </is>
      </c>
      <c r="AZ17" t="inlineStr">
        <is>
          <t>trasferiment ta' fondi</t>
        </is>
      </c>
      <c r="BA17" t="inlineStr">
        <is>
          <t>3</t>
        </is>
      </c>
      <c r="BB17" t="inlineStr">
        <is>
          <t/>
        </is>
      </c>
      <c r="BC17" t="inlineStr">
        <is>
          <t>geldovermaking|geldoverdracht|overmaking van geld</t>
        </is>
      </c>
      <c r="BD17" t="inlineStr">
        <is>
          <t>3|3|3</t>
        </is>
      </c>
      <c r="BE17" t="inlineStr">
        <is>
          <t>||</t>
        </is>
      </c>
      <c r="BF17" t="inlineStr">
        <is>
          <t>transfer środków pieniężnych|przekaz pieniężny</t>
        </is>
      </c>
      <c r="BG17" t="inlineStr">
        <is>
          <t>3|3</t>
        </is>
      </c>
      <c r="BH17" t="inlineStr">
        <is>
          <t>|</t>
        </is>
      </c>
      <c r="BI17" t="inlineStr">
        <is>
          <t>transferência de fundos</t>
        </is>
      </c>
      <c r="BJ17" t="inlineStr">
        <is>
          <t>3</t>
        </is>
      </c>
      <c r="BK17" t="inlineStr">
        <is>
          <t/>
        </is>
      </c>
      <c r="BL17" t="inlineStr">
        <is>
          <t>transfer de fonduri</t>
        </is>
      </c>
      <c r="BM17" t="inlineStr">
        <is>
          <t>3</t>
        </is>
      </c>
      <c r="BN17" t="inlineStr">
        <is>
          <t/>
        </is>
      </c>
      <c r="BO17" t="inlineStr">
        <is>
          <t>prevod finančných prostriedkov</t>
        </is>
      </c>
      <c r="BP17" t="inlineStr">
        <is>
          <t>3</t>
        </is>
      </c>
      <c r="BQ17" t="inlineStr">
        <is>
          <t/>
        </is>
      </c>
      <c r="BR17" t="inlineStr">
        <is>
          <t>prenos sredstev</t>
        </is>
      </c>
      <c r="BS17" t="inlineStr">
        <is>
          <t>3</t>
        </is>
      </c>
      <c r="BT17" t="inlineStr">
        <is>
          <t/>
        </is>
      </c>
      <c r="BU17" t="inlineStr">
        <is>
          <t>överföring av medel</t>
        </is>
      </c>
      <c r="BV17" t="inlineStr">
        <is>
          <t>3</t>
        </is>
      </c>
      <c r="BW17" t="inlineStr">
        <is>
          <t/>
        </is>
      </c>
      <c r="BX17" t="inlineStr">
        <is>
          <t>всяка трансакция, поне част от която се извършва по електронен път от името на платец чрез доставчик на платежни услуги, за да може получателят да получи паричните средства чрез доставчик на платежни услуги, независимо дали платецът и получателят са едно и също лице и независимо дали доставчикът на платежни услуги на платеца и този на получателя са едно и също лице, включително: а) кредитен превод, б) директен дебит, в) наличен паричен превод, г) превод, извършен чрез платежна карта, инструмент за електронни пари, мобилен телефон или каквото и да е друго цифрово или информационно-технологично устройство с подобни характеристики</t>
        </is>
      </c>
      <c r="BY17" t="inlineStr">
        <is>
          <t>jakákoli transakce uskutečněná alespoň zčásti elektronicky jménem plátce prostřednictvím poskytovatele platebních služeb s cílem zpřístupnit peněžní prostředky prostřednictvím poskytovatele platebních služeb příjemci bez ohledu na to, zda je plátce a příjemce jedna a tatáž osoba, a bez ohledu na to, zda je poskytovatel platebních služeb plátce totožný s poskytovatelem platebních služeb příjemce</t>
        </is>
      </c>
      <c r="BZ17" t="inlineStr">
        <is>
          <t/>
        </is>
      </c>
      <c r="CA17" t="inlineStr">
        <is>
          <t>jede Transaktion, die im Auftrag eines Auftraggebers zumindest teilweise auf elektronischem Wege über einen Zahlungsdienstleister mit dem Ziel durchgeführt wird, einem Begünstigten über einen Zahlungsdienstleister einen Geldbetrag zur Verfügung zu stellen, unabhängig davon, ob es sich bei Auftraggeber und Begünstigtem um dieselbe Person handelt, und unabhängig davon, ob es sich beim Zahlungsdienstleister des Auftraggebers und dem Zahlungsdienstleister des Begünstigen um ein und denselben handelt</t>
        </is>
      </c>
      <c r="CB17" t="inlineStr">
        <is>
          <t>οποιαδήποτε συναλλαγή εκτελείται τουλάχιστον εν μέρει ηλεκτρονικά για λογαριασμό ενός πληρωτή μέσω ενός παρόχου υπηρεσιών πληρωμών με σκοπό να τεθεί χρηματικό ποσό στη διάθεση κάποιου δικαιούχου μέσω παρόχου υπηρεσιών πληρωμών, ασχέτως εάν &lt;a href="https://iate.europa.eu/entry/result/1557064/en-el" target="_blank"&gt;μεταβιβάζουσα οντότητα&lt;/a&gt; και &lt;a href="https://iate.europa.eu/entry/result/1556855/en-el" target="_blank"&gt;δικαιούχος πληρωμής&lt;/a&gt; είναι ένα και το αυτό πρόσωπο και ασχέτως εάν ο πάροχος υπηρεσιών πληρωμών του πληρωτή και αυτός του δικαιούχου είναι ο ίδιος</t>
        </is>
      </c>
      <c r="CC17" t="inlineStr">
        <is>
          <t>complete movement (usually electronic) of funds between an &lt;a href="https://iate.europa.eu/entry/result/1557064" target="_blank"&gt;originator&lt;/a&gt; and a &lt;a href="https://iate.europa.eu/entry/result/1556855" target="_blank"&gt;beneficiary&lt;/a&gt;</t>
        </is>
      </c>
      <c r="CD17" t="inlineStr">
        <is>
          <t>&lt;div&gt;Toda transacción efectuada al menos parcialmente por medios electrónicos por cuenta de un ordenante &lt;a href="/entry/result/1557064/all" id="ENTRY_TO_ENTRY_CONVERTER" target="_blank"&gt;IATE:1557064&lt;/a&gt; a través de un prestador de servicios de pago &lt;a href="/entry/result/2220607/all" id="ENTRY_TO_ENTRY_CONVERTER" target="_blank"&gt;IATE:2220607&lt;/a&gt;, con objeto de poner fondos &lt;a href="/entry/result/1557091/all" id="ENTRY_TO_ENTRY_CONVERTER" target="_blank"&gt;IATE:1557091&lt;/a&gt; a disposición de un beneficiario &lt;a href="/entry/result/1556855/all" id="ENTRY_TO_ENTRY_CONVERTER" target="_blank"&gt;IATE:1556855&lt;/a&gt; a través de un prestador de servicios de pago, con independencia de que el ordenante y el beneficiario sean la misma persona y de que el prestador de servicios de pago del ordenante y el del beneficiario sea el mismo, incluyendo:&lt;/div&gt;&lt;div&gt;a) las transferencias de crédito, tal y como se definen en el artículo 2, punto 1, del Reglamento (UE) no 260/2012;&lt;/div&gt;&lt;div&gt;b) los adeudos domiciliados, tal y como se definen en el artículo 2, punto 2, del Reglamento (UE) no 260/2012;&lt;/div&gt;&lt;div&gt;c) los envíos de dinero, tal y como se definen en el artículo 4, punto 13, de la Directiva 2007/64/CE, sean nacionales o transfronterizos;&lt;/div&gt;&lt;div&gt;d) las transferencias llevadas a cabo utilizando una tarjeta de pago, un instrumento de dinero electrónico o un teléfono móvil u otro dispositivo digital o informático, de prepago o postpago, de características similares.&lt;/div&gt;</t>
        </is>
      </c>
      <c r="CE17" t="inlineStr">
        <is>
          <t>iga tehing, mis tehakse maksja nimel vähemalt osaliselt elektrooniliselt makseteenuse pakkuja kaudu, eesmärgiga teha raha makse saajale makseteenuse pakkuja kaudu kättesaadavaks, sõltumata sellest, kas maksja ja makse saaja on üks ja sama isik või kas maksja ja makse saaja makseteenuse pakkujad on identsed</t>
        </is>
      </c>
      <c r="CF17" t="inlineStr">
        <is>
          <t/>
        </is>
      </c>
      <c r="CG17" t="inlineStr">
        <is>
          <t>transaction exécutée au moins en partie par voie électronique, 
pour le compte d'un donneur d'ordre, par l'intermédiaire d'un 
prestataire de services de paiement, dans le but de mettre des fonds à 
la disposition d'un bénéficiaire de fonds, par l'intermédiaire d'un prestataire de services de paiement, que le donneur d'ordre et le bénéficiaire de fonds ou le prestataire de services de paiement du donneur d'ordre et celui du bénéficiaire de fonds soient ou non la même personne</t>
        </is>
      </c>
      <c r="CH17" t="inlineStr">
        <is>
          <t/>
        </is>
      </c>
      <c r="CI17" t="inlineStr">
        <is>
          <t/>
        </is>
      </c>
      <c r="CJ17" t="inlineStr">
        <is>
          <t>a fizető fél nevében pénzforgalmi szolgáltatón keresztül, legalább részben elektronikusan végrehajtott ügylet, amelynek célja, hogy a pénzösszeget egy pénzforgalmi szolgáltatón keresztül hozzáférhetővé tegye a kedvezményezett számára, függetlenül attól, hogy a fizető fél és a kedvezményezett személye azonos-e vagy sem, és függetlenül attól is, hogy a fizető fél pénzforgalmi szolgáltatója és a kedvezményezett pénzforgalmi szolgáltatója azonos-e</t>
        </is>
      </c>
      <c r="CK17" t="inlineStr">
        <is>
          <t>operazione effettuata almeno parzialmente per via elettronica per conto di un ordinante da un prestatore di servizi di pagamento, allo scopo di mettere fondi a disposizione di un beneficiario mediante un prestatore di servizi di pagamento</t>
        </is>
      </c>
      <c r="CL17" t="inlineStr">
        <is>
          <t/>
        </is>
      </c>
      <c r="CM17" t="inlineStr">
        <is>
          <t/>
        </is>
      </c>
      <c r="CN17" t="inlineStr">
        <is>
          <t>iċ-ċaqliq komplut (normalment elettroniku) ta' fondi bejn l-&lt;a href="https://iate.europa.eu/entry/result/1557064/mt" target="_blank"&gt;oriġinatur&lt;/a&gt; u l-&lt;a href="https://iate.europa.eu/entry/result/1556855/mt" target="_blank"&gt;benefiċjarju&lt;/a&gt;</t>
        </is>
      </c>
      <c r="CO17" t="inlineStr">
        <is>
          <t>transactie die (meestal elektronisch) namens een betaler door een betalingsdienstaanbieder wordt verricht met de bedoeling geldmiddelen beschikbaar te stellen aan een begunstigde</t>
        </is>
      </c>
      <c r="CP17" t="inlineStr">
        <is>
          <t>1) transakcja realizowana drogą elektroniczną w imieniu płatnika przez dostawcę usług płatniczych w celu udostępnienia środków pieniężnych odbiorcy za pośrednictwem dostawcy usług płatniczych, bez względu na to, czy płatnik i odbiorca jest tą samą osobą 2) usługa przekazu pieniężnego oznacza usługę płatniczą świadczoną bez pośrednictwa rachunku płatniczego prowadzonego dla płatnika, polegającą na transferze do odbiorcy lub do innego dostawcy przyjmującego środki pieniężne dla odbiorcy środków pieniężnych otrzymanych od płatnika lub polegającą na przyjęciu środków pieniężnych dla odbiorcy i ich udostępnieniu odbiorcy</t>
        </is>
      </c>
      <c r="CQ17" t="inlineStr">
        <is>
          <t>Movimento completo de fundos, geralmente eletrónico, entre um &lt;a href="https://iate.europa.eu/entry/result/1557064/pt" target="_blank"&gt;ordenador&lt;/a&gt; e um &lt;a href="https://iate.europa.eu/entry/result/1556855/pt" target="_blank"&gt;beneficiário&lt;/a&gt;.</t>
        </is>
      </c>
      <c r="CR17" t="inlineStr">
        <is>
          <t/>
        </is>
      </c>
      <c r="CS17" t="inlineStr">
        <is>
          <t>každá transakcia aspoň čiastočne vykonaná elektronickými prostriedkami v mene &lt;a href="https://iate.europa.eu/entry/slideshow/1633506785263/105051/sk" target="_blank"&gt;platiteľa&lt;/a&gt; prostredníctvom &lt;a href="https://iate.europa.eu/entry/slideshow/1633505145624/2220607/sk" target="_blank"&gt;poskytovateľa platobných služieb&lt;/a&gt;, ktorej cieľom je sprístupniť finančné prostriedky prostredníctvom poskytovateľa platobných služieb &lt;a href="https://iate.europa.eu/entry/slideshow/1633506732957/1556855/sk" target="_blank"&gt;príjemcovi&lt;/a&gt; bez ohľadu na to, či je platiteľ a príjemca tá istá osoba, a bez ohľadu na to, či je poskytovateľ platobných služieb platiteľa a poskytovateľ platobných služieb príjemcu jedna a tá istá osoba</t>
        </is>
      </c>
      <c r="CT17" t="inlineStr">
        <is>
          <t>transakcija, vsaj delno izvedena z elektronskimi sredstvi v imenu plačnika prek ponudnika plačilnih storitev, z namenom dati sredstva na voljo prejemniku plačila prek ponudnika plačilnih storitev</t>
        </is>
      </c>
      <c r="CU17" t="inlineStr">
        <is>
          <t/>
        </is>
      </c>
    </row>
    <row r="18">
      <c r="A18" s="1" t="str">
        <f>HYPERLINK("https://iate.europa.eu/entry/result/1420616/all", "1420616")</f>
        <v>1420616</v>
      </c>
      <c r="B18" t="inlineStr">
        <is>
          <t>FINANCE</t>
        </is>
      </c>
      <c r="C18" t="inlineStr">
        <is>
          <t>FINANCE|financing and investment</t>
        </is>
      </c>
      <c r="D18" t="inlineStr">
        <is>
          <t>управител на инвестиционен портфейл</t>
        </is>
      </c>
      <c r="E18" t="inlineStr">
        <is>
          <t>3</t>
        </is>
      </c>
      <c r="F18" t="inlineStr">
        <is>
          <t/>
        </is>
      </c>
      <c r="G18" t="inlineStr">
        <is>
          <t>správce portfolia</t>
        </is>
      </c>
      <c r="H18" t="inlineStr">
        <is>
          <t>3</t>
        </is>
      </c>
      <c r="I18" t="inlineStr">
        <is>
          <t/>
        </is>
      </c>
      <c r="J18" t="inlineStr">
        <is>
          <t>porteføljemanager|porteføljeforvalter</t>
        </is>
      </c>
      <c r="K18" t="inlineStr">
        <is>
          <t>3|3</t>
        </is>
      </c>
      <c r="L18" t="inlineStr">
        <is>
          <t>|</t>
        </is>
      </c>
      <c r="M18" t="inlineStr">
        <is>
          <t>Vermögensverwalter</t>
        </is>
      </c>
      <c r="N18" t="inlineStr">
        <is>
          <t>3</t>
        </is>
      </c>
      <c r="O18" t="inlineStr">
        <is>
          <t/>
        </is>
      </c>
      <c r="P18" t="inlineStr">
        <is>
          <t/>
        </is>
      </c>
      <c r="Q18" t="inlineStr">
        <is>
          <t/>
        </is>
      </c>
      <c r="R18" t="inlineStr">
        <is>
          <t/>
        </is>
      </c>
      <c r="S18" t="inlineStr">
        <is>
          <t>portfolio manager</t>
        </is>
      </c>
      <c r="T18" t="inlineStr">
        <is>
          <t>3</t>
        </is>
      </c>
      <c r="U18" t="inlineStr">
        <is>
          <t/>
        </is>
      </c>
      <c r="V18" t="inlineStr">
        <is>
          <t>gestor de carteras</t>
        </is>
      </c>
      <c r="W18" t="inlineStr">
        <is>
          <t>4</t>
        </is>
      </c>
      <c r="X18" t="inlineStr">
        <is>
          <t/>
        </is>
      </c>
      <c r="Y18" t="inlineStr">
        <is>
          <t>portfelli valitseja</t>
        </is>
      </c>
      <c r="Z18" t="inlineStr">
        <is>
          <t>3</t>
        </is>
      </c>
      <c r="AA18" t="inlineStr">
        <is>
          <t/>
        </is>
      </c>
      <c r="AB18" t="inlineStr">
        <is>
          <t>salkunhoitaja</t>
        </is>
      </c>
      <c r="AC18" t="inlineStr">
        <is>
          <t>3</t>
        </is>
      </c>
      <c r="AD18" t="inlineStr">
        <is>
          <t/>
        </is>
      </c>
      <c r="AE18" t="inlineStr">
        <is>
          <t>gestionnaire de portefeuille</t>
        </is>
      </c>
      <c r="AF18" t="inlineStr">
        <is>
          <t>3</t>
        </is>
      </c>
      <c r="AG18" t="inlineStr">
        <is>
          <t/>
        </is>
      </c>
      <c r="AH18" t="inlineStr">
        <is>
          <t>bainisteoir punainne</t>
        </is>
      </c>
      <c r="AI18" t="inlineStr">
        <is>
          <t>3</t>
        </is>
      </c>
      <c r="AJ18" t="inlineStr">
        <is>
          <t/>
        </is>
      </c>
      <c r="AK18" t="inlineStr">
        <is>
          <t/>
        </is>
      </c>
      <c r="AL18" t="inlineStr">
        <is>
          <t/>
        </is>
      </c>
      <c r="AM18" t="inlineStr">
        <is>
          <t/>
        </is>
      </c>
      <c r="AN18" t="inlineStr">
        <is>
          <t>portfóliókezelő</t>
        </is>
      </c>
      <c r="AO18" t="inlineStr">
        <is>
          <t>4</t>
        </is>
      </c>
      <c r="AP18" t="inlineStr">
        <is>
          <t/>
        </is>
      </c>
      <c r="AQ18" t="inlineStr">
        <is>
          <t>gestore di portafoglio</t>
        </is>
      </c>
      <c r="AR18" t="inlineStr">
        <is>
          <t>3</t>
        </is>
      </c>
      <c r="AS18" t="inlineStr">
        <is>
          <t/>
        </is>
      </c>
      <c r="AT18" t="inlineStr">
        <is>
          <t/>
        </is>
      </c>
      <c r="AU18" t="inlineStr">
        <is>
          <t/>
        </is>
      </c>
      <c r="AV18" t="inlineStr">
        <is>
          <t/>
        </is>
      </c>
      <c r="AW18" t="inlineStr">
        <is>
          <t/>
        </is>
      </c>
      <c r="AX18" t="inlineStr">
        <is>
          <t/>
        </is>
      </c>
      <c r="AY18" t="inlineStr">
        <is>
          <t/>
        </is>
      </c>
      <c r="AZ18" t="inlineStr">
        <is>
          <t>maniġer tal-portafolji</t>
        </is>
      </c>
      <c r="BA18" t="inlineStr">
        <is>
          <t>3</t>
        </is>
      </c>
      <c r="BB18" t="inlineStr">
        <is>
          <t/>
        </is>
      </c>
      <c r="BC18" t="inlineStr">
        <is>
          <t>vermogensbeheerder|portefeuillehouder</t>
        </is>
      </c>
      <c r="BD18" t="inlineStr">
        <is>
          <t>3|3</t>
        </is>
      </c>
      <c r="BE18" t="inlineStr">
        <is>
          <t>|</t>
        </is>
      </c>
      <c r="BF18" t="inlineStr">
        <is>
          <t>zarządzający portfelem</t>
        </is>
      </c>
      <c r="BG18" t="inlineStr">
        <is>
          <t>3</t>
        </is>
      </c>
      <c r="BH18" t="inlineStr">
        <is>
          <t/>
        </is>
      </c>
      <c r="BI18" t="inlineStr">
        <is>
          <t>gestor de carteira</t>
        </is>
      </c>
      <c r="BJ18" t="inlineStr">
        <is>
          <t>3</t>
        </is>
      </c>
      <c r="BK18" t="inlineStr">
        <is>
          <t/>
        </is>
      </c>
      <c r="BL18" t="inlineStr">
        <is>
          <t/>
        </is>
      </c>
      <c r="BM18" t="inlineStr">
        <is>
          <t/>
        </is>
      </c>
      <c r="BN18" t="inlineStr">
        <is>
          <t/>
        </is>
      </c>
      <c r="BO18" t="inlineStr">
        <is>
          <t/>
        </is>
      </c>
      <c r="BP18" t="inlineStr">
        <is>
          <t/>
        </is>
      </c>
      <c r="BQ18" t="inlineStr">
        <is>
          <t/>
        </is>
      </c>
      <c r="BR18" t="inlineStr">
        <is>
          <t>upravljavec premoženja</t>
        </is>
      </c>
      <c r="BS18" t="inlineStr">
        <is>
          <t>3</t>
        </is>
      </c>
      <c r="BT18" t="inlineStr">
        <is>
          <t/>
        </is>
      </c>
      <c r="BU18" t="inlineStr">
        <is>
          <t>portföljförvaltare</t>
        </is>
      </c>
      <c r="BV18" t="inlineStr">
        <is>
          <t>3</t>
        </is>
      </c>
      <c r="BW18" t="inlineStr">
        <is>
          <t/>
        </is>
      </c>
      <c r="BX18" t="inlineStr">
        <is>
          <t/>
        </is>
      </c>
      <c r="BY18" t="inlineStr">
        <is>
          <t/>
        </is>
      </c>
      <c r="BZ18" t="inlineStr">
        <is>
          <t>en professionel, der mod betaling styrer værdipapirinvesteringer/-beholdninger for investorer</t>
        </is>
      </c>
      <c r="CA18" t="inlineStr">
        <is>
          <t/>
        </is>
      </c>
      <c r="CB18" t="inlineStr">
        <is>
          <t/>
        </is>
      </c>
      <c r="CC18" t="inlineStr">
        <is>
          <t>person or persons responsible for investing a mutual, exchange-traded or closed-end fund's assets, implementing its investment strategy and managing the day-to-day portfolio trading</t>
        </is>
      </c>
      <c r="CD18" t="inlineStr">
        <is>
          <t>Profesional cuya actividad habitual consiste en gestionar carteras de valores mobiliarios y activos financieros por cuenta de sus clientes.</t>
        </is>
      </c>
      <c r="CE18" t="inlineStr">
        <is>
          <t/>
        </is>
      </c>
      <c r="CF18" t="inlineStr">
        <is>
          <t>yksi tai useampi henkilö, joka hallinnoi erilaisista arvopapereista koostuvaa portfoliota eli salkkua</t>
        </is>
      </c>
      <c r="CG18" t="inlineStr">
        <is>
          <t>personne chargée de la gestion de l'ensemble des effets de commerce détenus par une entreprise</t>
        </is>
      </c>
      <c r="CH18" t="inlineStr">
        <is>
          <t/>
        </is>
      </c>
      <c r="CI18" t="inlineStr">
        <is>
          <t/>
        </is>
      </c>
      <c r="CJ18" t="inlineStr">
        <is>
          <t/>
        </is>
      </c>
      <c r="CK18" t="inlineStr">
        <is>
          <t>operatore specializzato nel mercato finanziario, responsabile della gestione di un portafoglio di investimento soddisfando le esigenze di rischiosità e rendimento dei propri clienti</t>
        </is>
      </c>
      <c r="CL18" t="inlineStr">
        <is>
          <t/>
        </is>
      </c>
      <c r="CM18" t="inlineStr">
        <is>
          <t/>
        </is>
      </c>
      <c r="CN18" t="inlineStr">
        <is>
          <t/>
        </is>
      </c>
      <c r="CO18" t="inlineStr">
        <is>
          <t/>
        </is>
      </c>
      <c r="CP18" t="inlineStr">
        <is>
          <t/>
        </is>
      </c>
      <c r="CQ18" t="inlineStr">
        <is>
          <t/>
        </is>
      </c>
      <c r="CR18" t="inlineStr">
        <is>
          <t/>
        </is>
      </c>
      <c r="CS18" t="inlineStr">
        <is>
          <t/>
        </is>
      </c>
      <c r="CT18" t="inlineStr">
        <is>
          <t/>
        </is>
      </c>
      <c r="CU18" t="inlineStr">
        <is>
          <t/>
        </is>
      </c>
    </row>
    <row r="19">
      <c r="A19" s="1" t="str">
        <f>HYPERLINK("https://iate.europa.eu/entry/result/859072/all", "859072")</f>
        <v>859072</v>
      </c>
      <c r="B19" t="inlineStr">
        <is>
          <t>FINANCE;EDUCATION AND COMMUNICATIONS</t>
        </is>
      </c>
      <c r="C19" t="inlineStr">
        <is>
          <t>FINANCE|financial institutions and credit;EDUCATION AND COMMUNICATIONS|communications|communications systems</t>
        </is>
      </c>
      <c r="D19" t="inlineStr">
        <is>
          <t>Дружество за световни междубанкови финансови телекомуникации|SWIFT</t>
        </is>
      </c>
      <c r="E19" t="inlineStr">
        <is>
          <t>3|3</t>
        </is>
      </c>
      <c r="F19" t="inlineStr">
        <is>
          <t>|</t>
        </is>
      </c>
      <c r="G19" t="inlineStr">
        <is>
          <t>SWIFT|Společnost pro celosvětovou mezibankovní finanční telekomunikaci</t>
        </is>
      </c>
      <c r="H19" t="inlineStr">
        <is>
          <t>3|3</t>
        </is>
      </c>
      <c r="I19" t="inlineStr">
        <is>
          <t>|</t>
        </is>
      </c>
      <c r="J19" t="inlineStr">
        <is>
          <t>SWIFT</t>
        </is>
      </c>
      <c r="K19" t="inlineStr">
        <is>
          <t>3</t>
        </is>
      </c>
      <c r="L19" t="inlineStr">
        <is>
          <t/>
        </is>
      </c>
      <c r="M19" t="inlineStr">
        <is>
          <t>SWIFT|Society für Worldwide Interbank Financial Telecommunication</t>
        </is>
      </c>
      <c r="N19" t="inlineStr">
        <is>
          <t>2|2</t>
        </is>
      </c>
      <c r="O19" t="inlineStr">
        <is>
          <t>|</t>
        </is>
      </c>
      <c r="P19" t="inlineStr">
        <is>
          <t>παγκόσμια εταιρία διατραπεζικών χρηματοπιστωτικών τηλεπικοινωνιών|SWIFT</t>
        </is>
      </c>
      <c r="Q19" t="inlineStr">
        <is>
          <t>3|3</t>
        </is>
      </c>
      <c r="R19" t="inlineStr">
        <is>
          <t>|</t>
        </is>
      </c>
      <c r="S19" t="inlineStr">
        <is>
          <t>Society for Worldwide Interbank Financial Telecommunication|SWIFT</t>
        </is>
      </c>
      <c r="T19" t="inlineStr">
        <is>
          <t>4|4</t>
        </is>
      </c>
      <c r="U19" t="inlineStr">
        <is>
          <t>|</t>
        </is>
      </c>
      <c r="V19" t="inlineStr">
        <is>
          <t>SWIFT|Sociedad de Telecomunicaciones Financieras Interbancarias Mundiales</t>
        </is>
      </c>
      <c r="W19" t="inlineStr">
        <is>
          <t>4|4</t>
        </is>
      </c>
      <c r="X19" t="inlineStr">
        <is>
          <t>|</t>
        </is>
      </c>
      <c r="Y19" t="inlineStr">
        <is>
          <t>ülemaailmse pankadevahelise finantstelekommunikatsiooni ühing|SWIFT</t>
        </is>
      </c>
      <c r="Z19" t="inlineStr">
        <is>
          <t>3|3</t>
        </is>
      </c>
      <c r="AA19" t="inlineStr">
        <is>
          <t>|</t>
        </is>
      </c>
      <c r="AB19" t="inlineStr">
        <is>
          <t>SWIFT</t>
        </is>
      </c>
      <c r="AC19" t="inlineStr">
        <is>
          <t>3</t>
        </is>
      </c>
      <c r="AD19" t="inlineStr">
        <is>
          <t/>
        </is>
      </c>
      <c r="AE19" t="inlineStr">
        <is>
          <t>Société mondiale de télécommunications financières interbancaires|SWIFT</t>
        </is>
      </c>
      <c r="AF19" t="inlineStr">
        <is>
          <t>3|3</t>
        </is>
      </c>
      <c r="AG19" t="inlineStr">
        <is>
          <t>|</t>
        </is>
      </c>
      <c r="AH19" t="inlineStr">
        <is>
          <t>SWIFT|an Cumann um Theileachumarsáid Airgeadais Idirbhainc Dhomhanda</t>
        </is>
      </c>
      <c r="AI19" t="inlineStr">
        <is>
          <t>3|3</t>
        </is>
      </c>
      <c r="AJ19" t="inlineStr">
        <is>
          <t>|</t>
        </is>
      </c>
      <c r="AK19" t="inlineStr">
        <is>
          <t>SWIFT|Udruženje za međunarodne međubankarske financijske telekomunikacije</t>
        </is>
      </c>
      <c r="AL19" t="inlineStr">
        <is>
          <t>3|3</t>
        </is>
      </c>
      <c r="AM19" t="inlineStr">
        <is>
          <t>|</t>
        </is>
      </c>
      <c r="AN19" t="inlineStr">
        <is>
          <t>SWIFT|Nemzetközi Bankközi Pénzügyi Telekommunikációs Társaság</t>
        </is>
      </c>
      <c r="AO19" t="inlineStr">
        <is>
          <t>4|3</t>
        </is>
      </c>
      <c r="AP19" t="inlineStr">
        <is>
          <t>|</t>
        </is>
      </c>
      <c r="AQ19" t="inlineStr">
        <is>
          <t>Società per le telecomunicazioni finanziarie interbancarie mondiali|SWIFT</t>
        </is>
      </c>
      <c r="AR19" t="inlineStr">
        <is>
          <t>3|3</t>
        </is>
      </c>
      <c r="AS19" t="inlineStr">
        <is>
          <t>|</t>
        </is>
      </c>
      <c r="AT19" t="inlineStr">
        <is>
          <t>Pasaulinė tarpbankinių finansinių telekomunikacijų organizacija|SWIFT</t>
        </is>
      </c>
      <c r="AU19" t="inlineStr">
        <is>
          <t>3|3</t>
        </is>
      </c>
      <c r="AV19" t="inlineStr">
        <is>
          <t>|</t>
        </is>
      </c>
      <c r="AW19" t="inlineStr">
        <is>
          <t>Vispasaules Starpbanku finanšu telekomunikāciju sabiedrība|&lt;i&gt;SWIFT&lt;/i&gt;</t>
        </is>
      </c>
      <c r="AX19" t="inlineStr">
        <is>
          <t>3|3</t>
        </is>
      </c>
      <c r="AY19" t="inlineStr">
        <is>
          <t>|</t>
        </is>
      </c>
      <c r="AZ19" t="inlineStr">
        <is>
          <t>Soċjetà għat-Telekomunikazzjoni Finanzjarja Interbankarja Dinjija|SWIFT</t>
        </is>
      </c>
      <c r="BA19" t="inlineStr">
        <is>
          <t>3|3</t>
        </is>
      </c>
      <c r="BB19" t="inlineStr">
        <is>
          <t>|</t>
        </is>
      </c>
      <c r="BC19" t="inlineStr">
        <is>
          <t>Society for Worldwide Interbank Financial Telecommunication|Swift</t>
        </is>
      </c>
      <c r="BD19" t="inlineStr">
        <is>
          <t>3|3</t>
        </is>
      </c>
      <c r="BE19" t="inlineStr">
        <is>
          <t>|</t>
        </is>
      </c>
      <c r="BF19" t="inlineStr">
        <is>
          <t>SWIFT|Stowarzyszenie Międzynarodowej Teletransmisji Danych Finansowych</t>
        </is>
      </c>
      <c r="BG19" t="inlineStr">
        <is>
          <t>4|2</t>
        </is>
      </c>
      <c r="BH19" t="inlineStr">
        <is>
          <t>|</t>
        </is>
      </c>
      <c r="BI19" t="inlineStr">
        <is>
          <t>Sociedade para as Telecomunicações Financeiras Interbancárias Mundiais|SWIFT|Sociedade de Telecomunicações Financeiras Interbancárias Mundiais</t>
        </is>
      </c>
      <c r="BJ19" t="inlineStr">
        <is>
          <t>3|3|3</t>
        </is>
      </c>
      <c r="BK19" t="inlineStr">
        <is>
          <t>||</t>
        </is>
      </c>
      <c r="BL19" t="inlineStr">
        <is>
          <t>SWIFT|Societatea pentru Telecomunicații Financiare Interbancare Mondiale</t>
        </is>
      </c>
      <c r="BM19" t="inlineStr">
        <is>
          <t>3|3</t>
        </is>
      </c>
      <c r="BN19" t="inlineStr">
        <is>
          <t>|</t>
        </is>
      </c>
      <c r="BO19" t="inlineStr">
        <is>
          <t>Spoločnosť pre celosvetovú medzibankovú finančnú telekomunikáciu|SWIFT</t>
        </is>
      </c>
      <c r="BP19" t="inlineStr">
        <is>
          <t>3|3</t>
        </is>
      </c>
      <c r="BQ19" t="inlineStr">
        <is>
          <t>|</t>
        </is>
      </c>
      <c r="BR19" t="inlineStr">
        <is>
          <t>SWIFT|Združenje za svetovne finančne telekomunikacije med bankami</t>
        </is>
      </c>
      <c r="BS19" t="inlineStr">
        <is>
          <t>3|3</t>
        </is>
      </c>
      <c r="BT19" t="inlineStr">
        <is>
          <t>|</t>
        </is>
      </c>
      <c r="BU19" t="inlineStr">
        <is>
          <t>Swift</t>
        </is>
      </c>
      <c r="BV19" t="inlineStr">
        <is>
          <t>3</t>
        </is>
      </c>
      <c r="BW19" t="inlineStr">
        <is>
          <t/>
        </is>
      </c>
      <c r="BX19" t="inlineStr">
        <is>
          <t>мрежа за съобщения, използвана от около 8000 банки и финансови институции в цял свят</t>
        </is>
      </c>
      <c r="BY19" t="inlineStr">
        <is>
          <t>mezinárodní družstevní organizace, vzniklá v roce 1973 a vlastněná bankami, které působí v síti zajišťující přenos dat zejmén v oblasti platebního system mezi svými členy</t>
        </is>
      </c>
      <c r="BZ19" t="inlineStr">
        <is>
          <t>internationalt banktelekommunikationssystem til pengeoverførsler og andre bank-til-bank meddelelser</t>
        </is>
      </c>
      <c r="CA19" t="inlineStr">
        <is>
          <t>Anbieter von weltweiten Kommunikationsdienstleistungen zum Austausch von Informationen zu Finanztransaktionen in standardisierter Form</t>
        </is>
      </c>
      <c r="CB19" t="inlineStr">
        <is>
          <t>Η &lt;b&gt;&lt;i&gt;Παγκόσμια Εταιρεία Διατραπεζικών Χρηματοπιστωτικών Τηλεπικοινωνιών, SWIFT&lt;/i&gt;&lt;/b&gt; (Society for Worlwide Interbank Financial Telecommunications), είναι μια βελγική εταιρεία, η οποία ιδρύθηκε το 1973 με σκοπό να αντικαταστήσει τον τηλέτυπο (telex) και η οποία παρέχει στους πελάτες της (περίπου 7800 χρηματοπιστωτικά ιδρύματα) αυτοματοποιημένες υπηρεσίες που συνίστανται κατά κύριο λόγο στη μετάδοση μηνυμάτων που σχετίζονται με χρηματοπιστωτικές πράξεις μεταξύ χρηματοοικονομικών ιδρυμάτων σε ολόκληρο τον κόσμο. Η εταιρεία διαθέτει δύο επιχειρησιακά κέντρα – ένα στην Ευρώπη και ένα στις Ηνωμένες Πολιτείες – τα οποία αποθηκεύουν συνήθως για 124 ημέρες τα μηνύματα που μεταδίδονται από το σύστημα. Ο έλεγχος της SWIFT βασίζεται σε ένα πρωτόκολλο που συνήφθη μεταξύ της εταιρείας και της Εθνικής Τράπεζας του Βελγίου, που λειτουργεί ως σημείο πρόσβασης στις κεντρικές τράπεζες της ομάδας των 10 (G10) για τη συνεργασία όσον αφορά τον έλεγχο της SWIFT.</t>
        </is>
      </c>
      <c r="CC19" t="inlineStr">
        <is>
          <t>cooperative society that provides a communications platform, products and services for the exchange of financial information, particularly to support financial transactions</t>
        </is>
      </c>
      <c r="CD19" t="inlineStr">
        <is>
          <t>Sociedad cooperativa que ofrece a las entidades y sociedades financieras servicios y productos de comunicación para el intercambio de información y la automatización y estandarización de las transacciones financieras.</t>
        </is>
      </c>
      <c r="CE19" t="inlineStr">
        <is>
          <t>liikmetele kuuluv rahandusala kooperatiiv a) rahandusteabe kiire turvalise vahetuse korraldamiseks, b) selle ühingu teabevahetussüsteem ja -protokollistik</t>
        </is>
      </c>
      <c r="CF19" t="inlineStr">
        <is>
          <t>yhteisö, joka pitää yllä ulkomaiseen maksujenvälitykseen käytettävää kansainvälistä maksujärjestelmää</t>
        </is>
      </c>
      <c r="CG19" t="inlineStr">
        <is>
          <t>société coopérative qui met à disposition la plate-forme, les produits et les services de communication internes permettant à ses clients de se mettre en relation et d'échanger des informations financières en toute sécurité et fiabilité, ainsi que d'automatiser et de standardiser les transactions financières</t>
        </is>
      </c>
      <c r="CH19" t="inlineStr">
        <is>
          <t/>
        </is>
      </c>
      <c r="CI19" t="inlineStr">
        <is>
          <t/>
        </is>
      </c>
      <c r="CJ19" t="inlineStr">
        <is>
          <t>belgiumi székhelyű cég, amely az európai bankok ügyfeleinek nemzetközi átutalási megbízásainak lebonyolításához biztosít informatikai hátteret</t>
        </is>
      </c>
      <c r="CK19" t="inlineStr">
        <is>
          <t>consorzio di banche di più paesi fondato a Bruxelles il 3.3.1973, con lo scopo di razionalizzare i rapporti bancari internazionali attraverso lo scambio di informazioni di carattere finanziario</t>
        </is>
      </c>
      <c r="CL19" t="inlineStr">
        <is>
          <t/>
        </is>
      </c>
      <c r="CM19" t="inlineStr">
        <is>
          <t>banku radīta starptautiska organizācija, kas nodrošina starpbanku finanšu ziņojumu pārraidi, izmantojot telekomunikāciju tīklu</t>
        </is>
      </c>
      <c r="CN19" t="inlineStr">
        <is>
          <t>soċjetà kooperattiva li tipprovdi pjattaforma, prodotti u servizzi ta' komunikazzjoni għall-iskambju ta' informazzjoni finanzjarja u li tawtomatizza u tistandardizza tranżazzjonijiet finanzjarji</t>
        </is>
      </c>
      <c r="CO19" t="inlineStr">
        <is>
          <t>internationale coöperatieve organisatie voor het verzenden van financieel berichtenverkeer</t>
        </is>
      </c>
      <c r="CP19" t="inlineStr">
        <is>
          <t>elektroniczny system przekazywania pieniędzy między bankami, działający na zasadach niedochodowych, z centrum w Brukseli</t>
        </is>
      </c>
      <c r="CQ19" t="inlineStr">
        <is>
          <t>Sociedade cooperativa que fornece a plataforma, os produtos e os serviços de comunicação para o intercâmbio seguro e fiável de informações financeiras normalizadas, no intuito de facilitar os fluxos financeiros.</t>
        </is>
      </c>
      <c r="CR19" t="inlineStr">
        <is>
          <t>societate care pune la dispoziție o rețea, produse și servicii de comunicații care facilitează schimbul securitizat de informații financiare și asigură automatizarea și standardizarea tranzacțiilor financiare</t>
        </is>
      </c>
      <c r="CS19" t="inlineStr">
        <is>
          <t/>
        </is>
      </c>
      <c r="CT19" t="inlineStr">
        <is>
          <t>medbančno komunikacijsko omrežje, ki finančnim posrednikom ponuja zavarovan elektronski sistem za standardiziran prenos finančnih in drugih sporočil med bankami in finančnimi ustanovami, ki so njegove članice</t>
        </is>
      </c>
      <c r="CU19" t="inlineStr">
        <is>
          <t>Bolag
som specialiserat sig på internationell betalningsförmedling genom banker, vilken bygger på datorbaserade systemnät och teleförbindelser.</t>
        </is>
      </c>
    </row>
    <row r="20">
      <c r="A20" s="1" t="str">
        <f>HYPERLINK("https://iate.europa.eu/entry/result/1643065/all", "1643065")</f>
        <v>1643065</v>
      </c>
      <c r="B20" t="inlineStr">
        <is>
          <t>FINANCE</t>
        </is>
      </c>
      <c r="C20" t="inlineStr">
        <is>
          <t>FINANCE</t>
        </is>
      </c>
      <c r="D20" t="inlineStr">
        <is>
          <t>фиатни пари</t>
        </is>
      </c>
      <c r="E20" t="inlineStr">
        <is>
          <t>3</t>
        </is>
      </c>
      <c r="F20" t="inlineStr">
        <is>
          <t/>
        </is>
      </c>
      <c r="G20" t="inlineStr">
        <is>
          <t>fiat peníze|fiat měna</t>
        </is>
      </c>
      <c r="H20" t="inlineStr">
        <is>
          <t>2|3</t>
        </is>
      </c>
      <c r="I20" t="inlineStr">
        <is>
          <t>|</t>
        </is>
      </c>
      <c r="J20" t="inlineStr">
        <is>
          <t>fiatpenge|fiatvaluta</t>
        </is>
      </c>
      <c r="K20" t="inlineStr">
        <is>
          <t>3|3</t>
        </is>
      </c>
      <c r="L20" t="inlineStr">
        <is>
          <t>|</t>
        </is>
      </c>
      <c r="M20" t="inlineStr">
        <is>
          <t>Nominalgeldwährung</t>
        </is>
      </c>
      <c r="N20" t="inlineStr">
        <is>
          <t>3</t>
        </is>
      </c>
      <c r="O20" t="inlineStr">
        <is>
          <t/>
        </is>
      </c>
      <c r="P20" t="inlineStr">
        <is>
          <t>υποχρεωτικό χρήμα|υποχρεωτικό νόμισμα|παραστατικό νόμισμα|παραστατικό χρήμα</t>
        </is>
      </c>
      <c r="Q20" t="inlineStr">
        <is>
          <t>3|3|3|3</t>
        </is>
      </c>
      <c r="R20" t="inlineStr">
        <is>
          <t>|||</t>
        </is>
      </c>
      <c r="S20" t="inlineStr">
        <is>
          <t>fiat money|inconvertible money|fiat currency</t>
        </is>
      </c>
      <c r="T20" t="inlineStr">
        <is>
          <t>3|1|3</t>
        </is>
      </c>
      <c r="U20" t="inlineStr">
        <is>
          <t>||</t>
        </is>
      </c>
      <c r="V20" t="inlineStr">
        <is>
          <t>moneda fiat|dinero fiat</t>
        </is>
      </c>
      <c r="W20" t="inlineStr">
        <is>
          <t>3|3</t>
        </is>
      </c>
      <c r="X20" t="inlineStr">
        <is>
          <t>|</t>
        </is>
      </c>
      <c r="Y20" t="inlineStr">
        <is>
          <t>dekreetraha|usaldusraha|fiat-raha</t>
        </is>
      </c>
      <c r="Z20" t="inlineStr">
        <is>
          <t>3|3|2</t>
        </is>
      </c>
      <c r="AA20" t="inlineStr">
        <is>
          <t>|preferred|</t>
        </is>
      </c>
      <c r="AB20" t="inlineStr">
        <is>
          <t>fiat-valuutta|fiat-raha</t>
        </is>
      </c>
      <c r="AC20" t="inlineStr">
        <is>
          <t>3|3</t>
        </is>
      </c>
      <c r="AD20" t="inlineStr">
        <is>
          <t>|</t>
        </is>
      </c>
      <c r="AE20" t="inlineStr">
        <is>
          <t>monnaie à cours forcé|monnaie fiat</t>
        </is>
      </c>
      <c r="AF20" t="inlineStr">
        <is>
          <t>3|3</t>
        </is>
      </c>
      <c r="AG20" t="inlineStr">
        <is>
          <t>|</t>
        </is>
      </c>
      <c r="AH20" t="inlineStr">
        <is>
          <t>airgeadra fiat</t>
        </is>
      </c>
      <c r="AI20" t="inlineStr">
        <is>
          <t>3</t>
        </is>
      </c>
      <c r="AJ20" t="inlineStr">
        <is>
          <t/>
        </is>
      </c>
      <c r="AK20" t="inlineStr">
        <is>
          <t>fiducijarna valuta|zakonsko sredstvo plaćanja</t>
        </is>
      </c>
      <c r="AL20" t="inlineStr">
        <is>
          <t>2|2</t>
        </is>
      </c>
      <c r="AM20" t="inlineStr">
        <is>
          <t>|</t>
        </is>
      </c>
      <c r="AN20" t="inlineStr">
        <is>
          <t>fiat pénz</t>
        </is>
      </c>
      <c r="AO20" t="inlineStr">
        <is>
          <t>3</t>
        </is>
      </c>
      <c r="AP20" t="inlineStr">
        <is>
          <t/>
        </is>
      </c>
      <c r="AQ20" t="inlineStr">
        <is>
          <t>valuta legale|moneta fiduciaria</t>
        </is>
      </c>
      <c r="AR20" t="inlineStr">
        <is>
          <t>3|3</t>
        </is>
      </c>
      <c r="AS20" t="inlineStr">
        <is>
          <t>|</t>
        </is>
      </c>
      <c r="AT20" t="inlineStr">
        <is>
          <t>dekretiniai pinigai</t>
        </is>
      </c>
      <c r="AU20" t="inlineStr">
        <is>
          <t>3</t>
        </is>
      </c>
      <c r="AV20" t="inlineStr">
        <is>
          <t/>
        </is>
      </c>
      <c r="AW20" t="inlineStr">
        <is>
          <t>bezseguma valūta|bezseguma nauda</t>
        </is>
      </c>
      <c r="AX20" t="inlineStr">
        <is>
          <t>3|3</t>
        </is>
      </c>
      <c r="AY20" t="inlineStr">
        <is>
          <t>|</t>
        </is>
      </c>
      <c r="AZ20" t="inlineStr">
        <is>
          <t>flus ta' kors legali|munita ta' kors legali</t>
        </is>
      </c>
      <c r="BA20" t="inlineStr">
        <is>
          <t>3|3</t>
        </is>
      </c>
      <c r="BB20" t="inlineStr">
        <is>
          <t>|</t>
        </is>
      </c>
      <c r="BC20" t="inlineStr">
        <is>
          <t>fiduciaire valuta|fiatgeld|fiduciair geld</t>
        </is>
      </c>
      <c r="BD20" t="inlineStr">
        <is>
          <t>3|3|3</t>
        </is>
      </c>
      <c r="BE20" t="inlineStr">
        <is>
          <t>||</t>
        </is>
      </c>
      <c r="BF20" t="inlineStr">
        <is>
          <t>pieniądz fiat|waluta fiat</t>
        </is>
      </c>
      <c r="BG20" t="inlineStr">
        <is>
          <t>3|3</t>
        </is>
      </c>
      <c r="BH20" t="inlineStr">
        <is>
          <t>|</t>
        </is>
      </c>
      <c r="BI20" t="inlineStr">
        <is>
          <t>moeda fiduciária</t>
        </is>
      </c>
      <c r="BJ20" t="inlineStr">
        <is>
          <t>3</t>
        </is>
      </c>
      <c r="BK20" t="inlineStr">
        <is>
          <t/>
        </is>
      </c>
      <c r="BL20" t="inlineStr">
        <is>
          <t>monedă fiduciară|bani fiduciari</t>
        </is>
      </c>
      <c r="BM20" t="inlineStr">
        <is>
          <t>3|3</t>
        </is>
      </c>
      <c r="BN20" t="inlineStr">
        <is>
          <t>|</t>
        </is>
      </c>
      <c r="BO20" t="inlineStr">
        <is>
          <t>fiat mena|fiat peniaze</t>
        </is>
      </c>
      <c r="BP20" t="inlineStr">
        <is>
          <t>3|3</t>
        </is>
      </c>
      <c r="BQ20" t="inlineStr">
        <is>
          <t>|</t>
        </is>
      </c>
      <c r="BR20" t="inlineStr">
        <is>
          <t>fiat valuta</t>
        </is>
      </c>
      <c r="BS20" t="inlineStr">
        <is>
          <t>3</t>
        </is>
      </c>
      <c r="BT20" t="inlineStr">
        <is>
          <t/>
        </is>
      </c>
      <c r="BU20" t="inlineStr">
        <is>
          <t>fiatpengar|fiatvaluta</t>
        </is>
      </c>
      <c r="BV20" t="inlineStr">
        <is>
          <t>3|3</t>
        </is>
      </c>
      <c r="BW20" t="inlineStr">
        <is>
          <t>|</t>
        </is>
      </c>
      <c r="BX20" t="inlineStr">
        <is>
          <t>пари, които: 1. са обявени от правителството за законно платежно средство, или 2: са издадени от държавата и не са конвертируеми в друг актив (например злато)</t>
        </is>
      </c>
      <c r="BY20" t="inlineStr">
        <is>
          <t>měna vytvořená na základě rozhodnutí státu</t>
        </is>
      </c>
      <c r="BZ20" t="inlineStr">
        <is>
          <t>lovligt betalingsmiddel, som er udstedt af en centralbank, og som ikke er
understøttet af noget bagvedliggende aktiv andet end denne centralbanks monopol
og kreditværdighed</t>
        </is>
      </c>
      <c r="CA20" t="inlineStr">
        <is>
          <t/>
        </is>
      </c>
      <c r="CB20" t="inlineStr">
        <is>
          <t>χρήμα που δεν έχει εσωτερική αξία ούτε στηρίζεται στην αξία αποθεμάτων χρυσού ή ασημιού αλλά στην πίστη για την ίδια την οικονομία της χώρας που το εκδίδει</t>
        </is>
      </c>
      <c r="CC20" t="inlineStr">
        <is>
          <t>government-issued
currency that is not backed by a physical commodity, such as gold or silver,
but rather by the government that issued it</t>
        </is>
      </c>
      <c r="CD20" t="inlineStr">
        <is>
          <t>Dinero de curso legal designado como tal y emitido por una autoridad central, cuyo único respaldo es la confianza que se tenga en esa autoridad central.</t>
        </is>
      </c>
      <c r="CE20" t="inlineStr">
        <is>
          <t>keskpanga emiteeritava seadusliku maksevahendiga, kuid erinevalt asendusrahast ei saa seda kulda konverteerida</t>
        </is>
      </c>
      <c r="CF20" t="inlineStr">
        <is>
          <t>minkä tahansa maan maksuväline, joka on laillisesti nimetty kyseisen
maan rahaksi</t>
        </is>
      </c>
      <c r="CG20" t="inlineStr">
        <is>
          <t>monnaie émise par l'État dont la valeur ne repose pas sur une marchandise, telle que de l'or ou de l'argent, mais est garantie par l'État</t>
        </is>
      </c>
      <c r="CH20" t="inlineStr">
        <is>
          <t/>
        </is>
      </c>
      <c r="CI20" t="inlineStr">
        <is>
          <t>novac koji izdaje središnja banka neke države ili monetarne unije i predstavlja zakonsko sredstvo plaćanja</t>
        </is>
      </c>
      <c r="CJ20" t="inlineStr">
        <is>
          <t>kormány(ok) által kibocsátott, saját belső értékkel vagy az értéket garantáló árufedezettel (pl. arany) nem rendelkező pénz</t>
        </is>
      </c>
      <c r="CK20" t="inlineStr">
        <is>
          <t>strumento
di pagamento che circola accettato finché viene riposta fiducia sull’emittente,
poiché il suo valore intrinseco è notevolmente inferiore al valore nominale, come
ad esempio la moneta bancaria (la moneta a corso legale), ma anche la carta
prepagata di emittenti non bancari (carte telefoniche ecc.), la carta di
credito T&amp;amp;E, i contrassegni in uso nel villaggi turistici in luogo del
contante ecc</t>
        </is>
      </c>
      <c r="CL20" t="inlineStr">
        <is>
          <t>grynieji pinigai (dažniausiai popieriniai), kuriems valstybė atitinkamu įstatymu suteikia mokamosios priemonės galią</t>
        </is>
      </c>
      <c r="CM20" t="inlineStr">
        <is>
          <t/>
        </is>
      </c>
      <c r="CN20" t="inlineStr">
        <is>
          <t>flus li jkunu ġew iddikjarati bħala valuta legali&lt;sup&gt;1&lt;/sup&gt; permezz ta' regolamentazzjoni mill-gvern jew ta' xi liġi; il-valur ta' dawn il-flus joriġina mir-relazzjoni ta' bejn il-provvista u d-domanda u mhux mill-valur tal-materjal li minnu jkunu magħmula dawk il-flus&lt;p&gt;&lt;sup&gt;1&lt;/sup&gt; valuta legali [ &lt;a href="/entry/result/1139426/all" id="ENTRY_TO_ENTRY_CONVERTER" target="_blank"&gt;IATE:1139426&lt;/a&gt; ]&lt;/p&gt;</t>
        </is>
      </c>
      <c r="CO20" t="inlineStr">
        <is>
          <t>gevestigde nationale valuta waarvan de waarde niet gekoppeld is aan de prijs van een grondstof, zoals goud of zilver, maar aan het vertrouwen dat de bevolking heeft in de overheid of de centrale bank die de valuta uitgeeft</t>
        </is>
      </c>
      <c r="CP20" t="inlineStr">
        <is>
          <t>waluta niemająca oparcia w dobrach materialnych (jak np. kruszce), której wartość ma źródło z reguły w dekretowanym prawnie monopolu w wykorzystaniu go na danym obszarze jako legalny środek płatniczy oraz na popycie generowanym przez instytucje państwowe, a jego wartość opiera się na zaufaniu do emitenta</t>
        </is>
      </c>
      <c r="CQ20" t="inlineStr">
        <is>
          <t>Moeda declarada como tendo curso legal e emitida por um banco central, mas que, ao contrário da moeda representativa, não pode ser convertida, por exemplo, num peso fixo de ouro.</t>
        </is>
      </c>
      <c r="CR20" t="inlineStr">
        <is>
          <t>bani de hârtie cu valoare convențională și circulație numai în interiorul unei țări</t>
        </is>
      </c>
      <c r="CS20" t="inlineStr">
        <is>
          <t>oficiálna mena krajiny, ktorá nie je krytá zlatom, striebrom ani komoditami a funguje ako legálne platidlo</t>
        </is>
      </c>
      <c r="CT20" t="inlineStr">
        <is>
          <t>denarno sredstvo (bankovci,
kovanci, knjižni denar in elektronski denar), ki se v državi izdaje priznava
kot sredstvo menjave</t>
        </is>
      </c>
      <c r="CU20" t="inlineStr">
        <is>
          <t>pengar vars värde endast kommer från att den utgivande institutionen, vanligen statsmakten, bestämt att de ska ha ett visst värde</t>
        </is>
      </c>
    </row>
    <row r="21">
      <c r="A21" s="1" t="str">
        <f>HYPERLINK("https://iate.europa.eu/entry/result/145963/all", "145963")</f>
        <v>145963</v>
      </c>
      <c r="B21" t="inlineStr">
        <is>
          <t>FINANCE</t>
        </is>
      </c>
      <c r="C21" t="inlineStr">
        <is>
          <t>FINANCE|monetary economics|money market|money|deposit money</t>
        </is>
      </c>
      <c r="D21" t="inlineStr">
        <is>
          <t>безналични пари</t>
        </is>
      </c>
      <c r="E21" t="inlineStr">
        <is>
          <t>3</t>
        </is>
      </c>
      <c r="F21" t="inlineStr">
        <is>
          <t/>
        </is>
      </c>
      <c r="G21" t="inlineStr">
        <is>
          <t>bezhotovostní peníze|účetní peníze</t>
        </is>
      </c>
      <c r="H21" t="inlineStr">
        <is>
          <t>3|3</t>
        </is>
      </c>
      <c r="I21" t="inlineStr">
        <is>
          <t>|</t>
        </is>
      </c>
      <c r="J21" t="inlineStr">
        <is>
          <t>kontopenge</t>
        </is>
      </c>
      <c r="K21" t="inlineStr">
        <is>
          <t>3</t>
        </is>
      </c>
      <c r="L21" t="inlineStr">
        <is>
          <t/>
        </is>
      </c>
      <c r="M21" t="inlineStr">
        <is>
          <t>Buchgeld</t>
        </is>
      </c>
      <c r="N21" t="inlineStr">
        <is>
          <t>3</t>
        </is>
      </c>
      <c r="O21" t="inlineStr">
        <is>
          <t/>
        </is>
      </c>
      <c r="P21" t="inlineStr">
        <is>
          <t>λογιστικό χρήμα</t>
        </is>
      </c>
      <c r="Q21" t="inlineStr">
        <is>
          <t>3</t>
        </is>
      </c>
      <c r="R21" t="inlineStr">
        <is>
          <t/>
        </is>
      </c>
      <c r="S21" t="inlineStr">
        <is>
          <t>bank money|deposit money|deposit currency|scriptural money|book money|money of account|representative money</t>
        </is>
      </c>
      <c r="T21" t="inlineStr">
        <is>
          <t>1|1|1|3|3|1|1</t>
        </is>
      </c>
      <c r="U21" t="inlineStr">
        <is>
          <t>||||||</t>
        </is>
      </c>
      <c r="V21" t="inlineStr">
        <is>
          <t>dinero escritural|moneda escritural</t>
        </is>
      </c>
      <c r="W21" t="inlineStr">
        <is>
          <t>3|2</t>
        </is>
      </c>
      <c r="X21" t="inlineStr">
        <is>
          <t>|</t>
        </is>
      </c>
      <c r="Y21" t="inlineStr">
        <is>
          <t>elektroonsel kujul edastatav raha</t>
        </is>
      </c>
      <c r="Z21" t="inlineStr">
        <is>
          <t>3</t>
        </is>
      </c>
      <c r="AA21" t="inlineStr">
        <is>
          <t/>
        </is>
      </c>
      <c r="AB21" t="inlineStr">
        <is>
          <t>tiliraha</t>
        </is>
      </c>
      <c r="AC21" t="inlineStr">
        <is>
          <t>3</t>
        </is>
      </c>
      <c r="AD21" t="inlineStr">
        <is>
          <t/>
        </is>
      </c>
      <c r="AE21" t="inlineStr">
        <is>
          <t>monnaie de compte|monnaie scripturale|monnaie de banque|monnaie virtuelle</t>
        </is>
      </c>
      <c r="AF21" t="inlineStr">
        <is>
          <t>3|3|2|1</t>
        </is>
      </c>
      <c r="AG21" t="inlineStr">
        <is>
          <t>|||</t>
        </is>
      </c>
      <c r="AH21" t="inlineStr">
        <is>
          <t>airgead taisce</t>
        </is>
      </c>
      <c r="AI21" t="inlineStr">
        <is>
          <t>3</t>
        </is>
      </c>
      <c r="AJ21" t="inlineStr">
        <is>
          <t/>
        </is>
      </c>
      <c r="AK21" t="inlineStr">
        <is>
          <t>knjižni novac</t>
        </is>
      </c>
      <c r="AL21" t="inlineStr">
        <is>
          <t>3</t>
        </is>
      </c>
      <c r="AM21" t="inlineStr">
        <is>
          <t/>
        </is>
      </c>
      <c r="AN21" t="inlineStr">
        <is>
          <t>számlapénz</t>
        </is>
      </c>
      <c r="AO21" t="inlineStr">
        <is>
          <t>4</t>
        </is>
      </c>
      <c r="AP21" t="inlineStr">
        <is>
          <t/>
        </is>
      </c>
      <c r="AQ21" t="inlineStr">
        <is>
          <t>moneta scritturale</t>
        </is>
      </c>
      <c r="AR21" t="inlineStr">
        <is>
          <t>3</t>
        </is>
      </c>
      <c r="AS21" t="inlineStr">
        <is>
          <t/>
        </is>
      </c>
      <c r="AT21" t="inlineStr">
        <is>
          <t>sąskaitiniai pinigai|pinigai sąskaitoje</t>
        </is>
      </c>
      <c r="AU21" t="inlineStr">
        <is>
          <t>3|2</t>
        </is>
      </c>
      <c r="AV21" t="inlineStr">
        <is>
          <t>|</t>
        </is>
      </c>
      <c r="AW21" t="inlineStr">
        <is>
          <t>virtuāla nauda</t>
        </is>
      </c>
      <c r="AX21" t="inlineStr">
        <is>
          <t>3</t>
        </is>
      </c>
      <c r="AY21" t="inlineStr">
        <is>
          <t/>
        </is>
      </c>
      <c r="AZ21" t="inlineStr">
        <is>
          <t>flus skritturali</t>
        </is>
      </c>
      <c r="BA21" t="inlineStr">
        <is>
          <t>3</t>
        </is>
      </c>
      <c r="BB21" t="inlineStr">
        <is>
          <t/>
        </is>
      </c>
      <c r="BC21" t="inlineStr">
        <is>
          <t>giraal geld</t>
        </is>
      </c>
      <c r="BD21" t="inlineStr">
        <is>
          <t>3</t>
        </is>
      </c>
      <c r="BE21" t="inlineStr">
        <is>
          <t/>
        </is>
      </c>
      <c r="BF21" t="inlineStr">
        <is>
          <t>pieniądz księgowy|pieniądz skrypturalny</t>
        </is>
      </c>
      <c r="BG21" t="inlineStr">
        <is>
          <t>3|3</t>
        </is>
      </c>
      <c r="BH21" t="inlineStr">
        <is>
          <t>|</t>
        </is>
      </c>
      <c r="BI21" t="inlineStr">
        <is>
          <t>moeda escritural</t>
        </is>
      </c>
      <c r="BJ21" t="inlineStr">
        <is>
          <t>3</t>
        </is>
      </c>
      <c r="BK21" t="inlineStr">
        <is>
          <t/>
        </is>
      </c>
      <c r="BL21" t="inlineStr">
        <is>
          <t>bani scripturali|bani de cont</t>
        </is>
      </c>
      <c r="BM21" t="inlineStr">
        <is>
          <t>3|3</t>
        </is>
      </c>
      <c r="BN21" t="inlineStr">
        <is>
          <t>|</t>
        </is>
      </c>
      <c r="BO21" t="inlineStr">
        <is>
          <t>bezhotovostné peniaze</t>
        </is>
      </c>
      <c r="BP21" t="inlineStr">
        <is>
          <t>3</t>
        </is>
      </c>
      <c r="BQ21" t="inlineStr">
        <is>
          <t/>
        </is>
      </c>
      <c r="BR21" t="inlineStr">
        <is>
          <t>knjižni denar</t>
        </is>
      </c>
      <c r="BS21" t="inlineStr">
        <is>
          <t>3</t>
        </is>
      </c>
      <c r="BT21" t="inlineStr">
        <is>
          <t/>
        </is>
      </c>
      <c r="BU21" t="inlineStr">
        <is>
          <t>kontomedel|kontotillgodohavanden</t>
        </is>
      </c>
      <c r="BV21" t="inlineStr">
        <is>
          <t>3|3</t>
        </is>
      </c>
      <c r="BW21" t="inlineStr">
        <is>
          <t>|</t>
        </is>
      </c>
      <c r="BX21" t="inlineStr">
        <is>
          <t/>
        </is>
      </c>
      <c r="BY21" t="inlineStr">
        <is>
          <t>peníze v účetní formě, které neobíhají v podobě bankovek a mincí</t>
        </is>
      </c>
      <c r="BZ21" t="inlineStr">
        <is>
          <t>penge der kun eksisterer i kontoform og derfor ikke cirkulerer i form af sedler og 
mønter</t>
        </is>
      </c>
      <c r="CA21" t="inlineStr">
        <is>
          <t>das Geld des bargeldlosen Zahlungsverkehrs, d.h.die dem Zahlungsverkehr dienenden Guthaben bei Banken oder anderen Kontostellen</t>
        </is>
      </c>
      <c r="CB21" t="inlineStr">
        <is>
          <t>1) 1) τραπεζικό ή λογιστικό χρήμα : δημιουργείται από τις καταθέσεις που γίνονται στις τράπεζες, αφού αφαιρεθεί το ποσοστό των υποχρεωτικών διαθεσίμων (Χρυσοβιτσιώτης) 2) Επιταγές και άλλα πιστωτικά μέσα που κατατίθενται στις τράπεζες ως μετρητά. (Χρυσοβιτσιώτης) 2) Όλα τα είδη χρήματος σε λογιστική μορφή(βλ. écritures comptables), τα οποία συνεπώς δεν κυκλοφορούν με τη μορφή τραπεζογραμματίων και κερμάτων (πρβ. monnaie fiduciaire)</t>
        </is>
      </c>
      <c r="CC21" t="inlineStr">
        <is>
          <t>money in book-entry form and therefore not circulating in the form of banknotes and coins</t>
        </is>
      </c>
      <c r="CD21" t="inlineStr">
        <is>
          <t>Término no definido legalmente que se entiende equivalente
al de «dinero de banco comercial» o «dinero bancario», pero distinto del dinero electrónico.</t>
        </is>
      </c>
      <c r="CE21" t="inlineStr">
        <is>
          <t>raha, mis esineb ainult kirjena pangakontol või hoiuarvel, mitte füüsilisel kujul müntide või paberrahana</t>
        </is>
      </c>
      <c r="CF21" t="inlineStr">
        <is>
          <t>kaikki tilikirjauksina oleva raha, joka tämän muotonsa vuoksi ei kierrä seteleinä ja kolikoina</t>
        </is>
      </c>
      <c r="CG21" t="inlineStr">
        <is>
          <t>&lt;div&gt;monnaie dématérialisée inscrite sur un compte dans un établissement de crédit, servant de paiement à travers des virements, des chèques, des cartes bancaires ou de crédit&lt;br&gt;&lt;/div&gt;</t>
        </is>
      </c>
      <c r="CH21" t="inlineStr">
        <is>
          <t/>
        </is>
      </c>
      <c r="CI21" t="inlineStr">
        <is>
          <t/>
        </is>
      </c>
      <c r="CJ21" t="inlineStr">
        <is>
          <t>fizikai megjelenési formával (ld. bankjegyek, pénzérmék) nem rendelkező, pénzügyi intézmények, pénzügyi vállalkozások által számlákon nyilvántartott adatként létező pénz</t>
        </is>
      </c>
      <c r="CK21" t="inlineStr">
        <is>
          <t>moneta sotto forma di scritture contabili che non circola sotto forma di banconote o monete metalliche</t>
        </is>
      </c>
      <c r="CL21" t="inlineStr">
        <is>
          <t/>
        </is>
      </c>
      <c r="CM21" t="inlineStr">
        <is>
          <t>Scriptural money consists in recording money units in a current account opened in a bank. A given quantity of paper money is deposited in a bank and the bank opens a current account for the same quantity, where there will be only records of movements of money units.</t>
        </is>
      </c>
      <c r="CN21" t="inlineStr">
        <is>
          <t>bilanċi f'kontijiet bankarji ta' depożitu u ta' pagament disponibbli fi kwalunkwe ħin għat-trasferiment jew għall-konverżjoni fi flus kontanti</t>
        </is>
      </c>
      <c r="CO21" t="inlineStr">
        <is>
          <t>"geld in de vorm van een boeking op rekening, dat bijgevolg niet in de vorm van bankbiljetten of munten circuleert"</t>
        </is>
      </c>
      <c r="CP21" t="inlineStr">
        <is>
          <t>pieniądz funkcjonujący wyłącznie jako zapis księgowy</t>
        </is>
      </c>
      <c r="CQ21" t="inlineStr">
        <is>
          <t>Toda a moeda sob a forma de registo contabilístico e que, por conseguinte,
não circula sob a forma de notas de banco e moedas metálicas.</t>
        </is>
      </c>
      <c r="CR21" t="inlineStr">
        <is>
          <t>Nu au o existenta materiala si reprezinta disponibilitatile aflate in conturi la banci, care circula prin transfer sau virament intre conturi. (se mai numesc si bani de cont).</t>
        </is>
      </c>
      <c r="CS21" t="inlineStr">
        <is>
          <t>peniaze v účtovnej forme, ktoré nie sú v obehu v podobe bankoviek a mincí</t>
        </is>
      </c>
      <c r="CT21" t="inlineStr">
        <is>
          <t>vsa dobroimetja na računih v banki, namenjena brezgotovinskemu plačilnemu prometu</t>
        </is>
      </c>
      <c r="CU21" t="inlineStr">
        <is>
          <t/>
        </is>
      </c>
    </row>
    <row r="22">
      <c r="A22" s="1" t="str">
        <f>HYPERLINK("https://iate.europa.eu/entry/result/1557104/all", "1557104")</f>
        <v>1557104</v>
      </c>
      <c r="B22" t="inlineStr">
        <is>
          <t>FINANCE;EDUCATION AND COMMUNICATIONS</t>
        </is>
      </c>
      <c r="C22" t="inlineStr">
        <is>
          <t>FINANCE|financial institutions and credit|banking;EDUCATION AND COMMUNICATIONS|information technology and data processing</t>
        </is>
      </c>
      <c r="D22" t="inlineStr">
        <is>
          <t>терминално устройство АТМ|банкомат</t>
        </is>
      </c>
      <c r="E22" t="inlineStr">
        <is>
          <t>3|3</t>
        </is>
      </c>
      <c r="F22" t="inlineStr">
        <is>
          <t>preferred|</t>
        </is>
      </c>
      <c r="G22" t="inlineStr">
        <is>
          <t/>
        </is>
      </c>
      <c r="H22" t="inlineStr">
        <is>
          <t/>
        </is>
      </c>
      <c r="I22" t="inlineStr">
        <is>
          <t/>
        </is>
      </c>
      <c r="J22" t="inlineStr">
        <is>
          <t>ATM|automat|hæveautomat|automatisk kontor|pengeautomat</t>
        </is>
      </c>
      <c r="K22" t="inlineStr">
        <is>
          <t>4|3|4|3|3</t>
        </is>
      </c>
      <c r="L22" t="inlineStr">
        <is>
          <t>||||</t>
        </is>
      </c>
      <c r="M22" t="inlineStr">
        <is>
          <t>multifunktionaler Bankautomat|Geldausgabeautomat</t>
        </is>
      </c>
      <c r="N22" t="inlineStr">
        <is>
          <t>3|3</t>
        </is>
      </c>
      <c r="O22" t="inlineStr">
        <is>
          <t>|</t>
        </is>
      </c>
      <c r="P22" t="inlineStr">
        <is>
          <t>ATM|αυτόματη ταμειολογιστική μηχανή|αυτόματη ταμειακή μηχανή</t>
        </is>
      </c>
      <c r="Q22" t="inlineStr">
        <is>
          <t>3|3|3</t>
        </is>
      </c>
      <c r="R22" t="inlineStr">
        <is>
          <t>||</t>
        </is>
      </c>
      <c r="S22" t="inlineStr">
        <is>
          <t>automatic teller machine|cash dispenser|automated teller machine|ATM|cash point|automatic counter , automatic banking machine , bank machine|cashpoint|cash machine</t>
        </is>
      </c>
      <c r="T22" t="inlineStr">
        <is>
          <t>3|3|3|3|1|1|3|3</t>
        </is>
      </c>
      <c r="U22" t="inlineStr">
        <is>
          <t>|||||||</t>
        </is>
      </c>
      <c r="V22" t="inlineStr">
        <is>
          <t>cajero automático|cajero automático bancario</t>
        </is>
      </c>
      <c r="W22" t="inlineStr">
        <is>
          <t>3|3</t>
        </is>
      </c>
      <c r="X22" t="inlineStr">
        <is>
          <t>|</t>
        </is>
      </c>
      <c r="Y22" t="inlineStr">
        <is>
          <t/>
        </is>
      </c>
      <c r="Z22" t="inlineStr">
        <is>
          <t/>
        </is>
      </c>
      <c r="AA22" t="inlineStr">
        <is>
          <t/>
        </is>
      </c>
      <c r="AB22" t="inlineStr">
        <is>
          <t>pankkiautomaatti</t>
        </is>
      </c>
      <c r="AC22" t="inlineStr">
        <is>
          <t>3</t>
        </is>
      </c>
      <c r="AD22" t="inlineStr">
        <is>
          <t/>
        </is>
      </c>
      <c r="AE22" t="inlineStr">
        <is>
          <t>distributeur automatique de billets|guichet automatique|guichet automatique de banque|DAB|distributeur automatique de billets de banque|billetterie|GAB|guichet automatique bancaire</t>
        </is>
      </c>
      <c r="AF22" t="inlineStr">
        <is>
          <t>3|3|2|3|2|2|3|3</t>
        </is>
      </c>
      <c r="AG22" t="inlineStr">
        <is>
          <t>|||||||</t>
        </is>
      </c>
      <c r="AH22" t="inlineStr">
        <is>
          <t>UMB|uathmheaisín bainc|dáileoir airgid</t>
        </is>
      </c>
      <c r="AI22" t="inlineStr">
        <is>
          <t>3|3|3</t>
        </is>
      </c>
      <c r="AJ22" t="inlineStr">
        <is>
          <t>||</t>
        </is>
      </c>
      <c r="AK22" t="inlineStr">
        <is>
          <t/>
        </is>
      </c>
      <c r="AL22" t="inlineStr">
        <is>
          <t/>
        </is>
      </c>
      <c r="AM22" t="inlineStr">
        <is>
          <t/>
        </is>
      </c>
      <c r="AN22" t="inlineStr">
        <is>
          <t>bankjegykiadó automata|ATM</t>
        </is>
      </c>
      <c r="AO22" t="inlineStr">
        <is>
          <t>4|4</t>
        </is>
      </c>
      <c r="AP22" t="inlineStr">
        <is>
          <t>|</t>
        </is>
      </c>
      <c r="AQ22" t="inlineStr">
        <is>
          <t>sportello automatico|ATM|sportello ATM|cassa bancaria automatica|sportello automatico di banca</t>
        </is>
      </c>
      <c r="AR22" t="inlineStr">
        <is>
          <t>2|2|2|3|3</t>
        </is>
      </c>
      <c r="AS22" t="inlineStr">
        <is>
          <t>||||</t>
        </is>
      </c>
      <c r="AT22" t="inlineStr">
        <is>
          <t>bankomatas</t>
        </is>
      </c>
      <c r="AU22" t="inlineStr">
        <is>
          <t>3</t>
        </is>
      </c>
      <c r="AV22" t="inlineStr">
        <is>
          <t/>
        </is>
      </c>
      <c r="AW22" t="inlineStr">
        <is>
          <t>bankomāts</t>
        </is>
      </c>
      <c r="AX22" t="inlineStr">
        <is>
          <t>2</t>
        </is>
      </c>
      <c r="AY22" t="inlineStr">
        <is>
          <t/>
        </is>
      </c>
      <c r="AZ22" t="inlineStr">
        <is>
          <t/>
        </is>
      </c>
      <c r="BA22" t="inlineStr">
        <is>
          <t/>
        </is>
      </c>
      <c r="BB22" t="inlineStr">
        <is>
          <t/>
        </is>
      </c>
      <c r="BC22" t="inlineStr">
        <is>
          <t>flappentap|Postomat|geautomatiseerde loketmachine|geldautomaat</t>
        </is>
      </c>
      <c r="BD22" t="inlineStr">
        <is>
          <t>3|3|3|3</t>
        </is>
      </c>
      <c r="BE22" t="inlineStr">
        <is>
          <t>|||</t>
        </is>
      </c>
      <c r="BF22" t="inlineStr">
        <is>
          <t>bankomat</t>
        </is>
      </c>
      <c r="BG22" t="inlineStr">
        <is>
          <t>3</t>
        </is>
      </c>
      <c r="BH22" t="inlineStr">
        <is>
          <t/>
        </is>
      </c>
      <c r="BI22" t="inlineStr">
        <is>
          <t>caixa automático</t>
        </is>
      </c>
      <c r="BJ22" t="inlineStr">
        <is>
          <t>3</t>
        </is>
      </c>
      <c r="BK22" t="inlineStr">
        <is>
          <t/>
        </is>
      </c>
      <c r="BL22" t="inlineStr">
        <is>
          <t/>
        </is>
      </c>
      <c r="BM22" t="inlineStr">
        <is>
          <t/>
        </is>
      </c>
      <c r="BN22" t="inlineStr">
        <is>
          <t/>
        </is>
      </c>
      <c r="BO22" t="inlineStr">
        <is>
          <t>bankomat</t>
        </is>
      </c>
      <c r="BP22" t="inlineStr">
        <is>
          <t>3</t>
        </is>
      </c>
      <c r="BQ22" t="inlineStr">
        <is>
          <t/>
        </is>
      </c>
      <c r="BR22" t="inlineStr">
        <is>
          <t>bančni avtomat|avtomat za dvig gotovine|bankomat</t>
        </is>
      </c>
      <c r="BS22" t="inlineStr">
        <is>
          <t>1|1|1</t>
        </is>
      </c>
      <c r="BT22" t="inlineStr">
        <is>
          <t>||</t>
        </is>
      </c>
      <c r="BU22" t="inlineStr">
        <is>
          <t/>
        </is>
      </c>
      <c r="BV22" t="inlineStr">
        <is>
          <t/>
        </is>
      </c>
      <c r="BW22" t="inlineStr">
        <is>
          <t/>
        </is>
      </c>
      <c r="BX22" t="inlineStr">
        <is>
          <t>електронен терминал, който замества касата в банковия офис, осигурявайки по този начин възможност за теглене на пари в брой, проверка на баланса по сметката, промяна на ПИН кода на картата и други операции</t>
        </is>
      </c>
      <c r="BY22" t="inlineStr">
        <is>
          <t/>
        </is>
      </c>
      <c r="BZ22" t="inlineStr">
        <is>
          <t>betegnelse for udstyr, der på anfordring fra en autoriseret person kan udbetale penge (i form af pengesedler).Autorisationen er ofte betinget af, at personen er kontoindehaver i et pengeinstitut</t>
        </is>
      </c>
      <c r="CA22" t="inlineStr">
        <is>
          <t>elektromechanische Vorrichtung, mit der typischerweise über maschinenlesbare Plastikkarten Bargeld von Konten abgehoben werden kann und/oder der Zugang zu sonstigen Diensten, z. B. Kontostandsabfragen, Überweisungen oder Einzahlungen möglich ist</t>
        </is>
      </c>
      <c r="CB22" t="inlineStr">
        <is>
          <t>ηλεκτρομηχανική συσκευή που επιτρέπει στους εξουσιοδοτημένους κατόχους καρτών, με τη χρήση μηχανικά αναγνώσιμων πλαστικών καρτών, να πραγματοποιούν αναλήψεις από τους λογαριασμούς τους ή/και να έχουν πρόσβαση σε άλλες υπηρεσίες, όπως οι υπηρεσίες ερώτησης υπολοίπου, μεταφοράς κεφαλαίων ή αποδοχής καταθέσεων</t>
        </is>
      </c>
      <c r="CC22" t="inlineStr">
        <is>
          <t>electromechanical device allowing authorised cardholders, typically using machine-readable plastic cards, to withdraw cash from their accounts and/or access to other services, such as balance enquiries, transfer of funds or acceptance of deposits</t>
        </is>
      </c>
      <c r="CD22" t="inlineStr">
        <is>
          <t>máquina de acceso externo que permite a la clientela de entidades financieras realizar operaciones de depósito y cobro a cualquier hora y a la que el cliente accede a través de tarjeta o libreta magnetizada</t>
        </is>
      </c>
      <c r="CE22" t="inlineStr">
        <is>
          <t/>
        </is>
      </c>
      <c r="CF22" t="inlineStr">
        <is>
          <t>automaatti, jonka kautta asiakas voi kortillaan käyttää pankkipalveluja</t>
        </is>
      </c>
      <c r="CG22" t="inlineStr">
        <is>
          <t>système en libre service offrant une variété de possibilités de transactions par carte</t>
        </is>
      </c>
      <c r="CH22" t="inlineStr">
        <is>
          <t/>
        </is>
      </c>
      <c r="CI22" t="inlineStr">
        <is>
          <t/>
        </is>
      </c>
      <c r="CJ22" t="inlineStr">
        <is>
          <t>olyan elektromechanikus eszköz, amely lehetővé teszi, hogy az automata által olvasható műanyag kártyát használó, felhatalmazott kártyatulajdonosok készpénzt vegyenek fel a bankszámlájukról és/vagy hozzáférjenek más szolgáltatásokhoz, így például egyenleglekérdezéshez, átutaláshoz vagy betétek elhelyezéséhez</t>
        </is>
      </c>
      <c r="CK22" t="inlineStr">
        <is>
          <t>L'ATM è un'apparecchiatura che riunisce le funzioni della cassa continua (servizio bancario che si avvale di una speciale cassaforte collocata all'interno della banca e collegata con un'apparecchiatura predisposta all'esterno della filiale, che consente ai clienti di compiere versamenti di contanti e/o assegni, effettuare trasferimenti e inoltrare disposizioni di pagamento anche fuori dell'orario di apertura della banca) e del distributore automatico di banconote (che consente di prelevare contante).</t>
        </is>
      </c>
      <c r="CL22" t="inlineStr">
        <is>
          <t>1. Tik pinigus išmokantis bankinis kasos automatas. 2. Kompiuterizuotas kasos aparatas, skirtas banknotų išmokoms iš kliento sąskaitos pagal jo turimą kredito kortelę. 3. Sistema, leidžianti banko klientams prisijungti prie kompiuterio duomenų banko ir atlikti bankines operacijas, pvz., deponuoti pinigus, atsiimti indėlį ir be žmogaus pagalbos.</t>
        </is>
      </c>
      <c r="CM22" t="inlineStr">
        <is>
          <t>datorizēta kredītiestādes iekārta, automāts, kas paredzēts skaidras naudas izsniegšanai, norēķinu veikšanai ar kontā esošajiem līdzekļiem, konta bilances apskatei un izdrukāšanai jebkurā diennakts laikā</t>
        </is>
      </c>
      <c r="CN22" t="inlineStr">
        <is>
          <t/>
        </is>
      </c>
      <c r="CO22" t="inlineStr">
        <is>
          <t>toestel waarmee men een bepaald bedrag van zijn bank- of girorekening kan opnemen</t>
        </is>
      </c>
      <c r="CP22" t="inlineStr">
        <is>
          <t>automatyczne urządzenie służące przede wszystkim do wypłaty gotówki za pomocą magnetycznej lub inteligentnej (mikroprocesorowej, chipowej) karty płatniczej. Obecnie bankomaty służą także do drukowania potwierdzeń, dostarczania informacji o stanie konta, przyjmowania wpłat na konto, itp. operacji.</t>
        </is>
      </c>
      <c r="CQ22" t="inlineStr">
        <is>
          <t>Equipamento automático que permite aos titulares de cartões bancários com banda magnética e/ou &lt;i&gt;chip&lt;/i&gt; aceder a serviços disponibilizados a esses cartões, designadamente, levantar dinheiro de contas, consultar saldos e movimentos de conta, efetuar transferências de fundos e depositar dinheiro.</t>
        </is>
      </c>
      <c r="CR22" t="inlineStr">
        <is>
          <t/>
        </is>
      </c>
      <c r="CS22" t="inlineStr">
        <is>
          <t>zariadenie umožňujúce platobnou kartou vyberať hotovosť</t>
        </is>
      </c>
      <c r="CT22" t="inlineStr">
        <is>
          <t>samopostrežna naprava, ki na podlagi uporabe
bančne kartice ali drugih sredstev uporabniku izda bankovce in bremeni njegov bančni
račun</t>
        </is>
      </c>
      <c r="CU22" t="inlineStr">
        <is>
          <t/>
        </is>
      </c>
    </row>
    <row r="23">
      <c r="A23" s="1" t="str">
        <f>HYPERLINK("https://iate.europa.eu/entry/result/3504450/all", "3504450")</f>
        <v>3504450</v>
      </c>
      <c r="B23" t="inlineStr">
        <is>
          <t>FINANCE</t>
        </is>
      </c>
      <c r="C23" t="inlineStr">
        <is>
          <t>FINANCE|financing and investment|investment;FINANCE|free movement of capital|financial market</t>
        </is>
      </c>
      <c r="D23" t="inlineStr">
        <is>
          <t>лице, управляващо алтернативен инвестиционен фонд|ЛУАИФ</t>
        </is>
      </c>
      <c r="E23" t="inlineStr">
        <is>
          <t>3|3</t>
        </is>
      </c>
      <c r="F23" t="inlineStr">
        <is>
          <t>|</t>
        </is>
      </c>
      <c r="G23" t="inlineStr">
        <is>
          <t>správce|správce alternativních investičních fondů</t>
        </is>
      </c>
      <c r="H23" t="inlineStr">
        <is>
          <t>3|3</t>
        </is>
      </c>
      <c r="I23" t="inlineStr">
        <is>
          <t>|</t>
        </is>
      </c>
      <c r="J23" t="inlineStr">
        <is>
          <t>forvalter af alternative investeringsfonde|FAIF</t>
        </is>
      </c>
      <c r="K23" t="inlineStr">
        <is>
          <t>4|4</t>
        </is>
      </c>
      <c r="L23" t="inlineStr">
        <is>
          <t>|</t>
        </is>
      </c>
      <c r="M23" t="inlineStr">
        <is>
          <t>Verwalter alternativer Investmentfonds</t>
        </is>
      </c>
      <c r="N23" t="inlineStr">
        <is>
          <t>3</t>
        </is>
      </c>
      <c r="O23" t="inlineStr">
        <is>
          <t/>
        </is>
      </c>
      <c r="P23" t="inlineStr">
        <is>
          <t>ΔΟΕΕ|διαχειριστής οργανισμών εναλλακτικών επενδύσεων</t>
        </is>
      </c>
      <c r="Q23" t="inlineStr">
        <is>
          <t>3|3</t>
        </is>
      </c>
      <c r="R23" t="inlineStr">
        <is>
          <t>|</t>
        </is>
      </c>
      <c r="S23" t="inlineStr">
        <is>
          <t>AIFM|alternative investment fund manager|manager of alternative investment funds|alternative investment funds manager</t>
        </is>
      </c>
      <c r="T23" t="inlineStr">
        <is>
          <t>3|3|3|1</t>
        </is>
      </c>
      <c r="U23" t="inlineStr">
        <is>
          <t>|||</t>
        </is>
      </c>
      <c r="V23" t="inlineStr">
        <is>
          <t>GFIA|gestor de fondos de inversión alternativos</t>
        </is>
      </c>
      <c r="W23" t="inlineStr">
        <is>
          <t>3|3</t>
        </is>
      </c>
      <c r="X23" t="inlineStr">
        <is>
          <t>|</t>
        </is>
      </c>
      <c r="Y23" t="inlineStr">
        <is>
          <t>alternatiivse investeerimisfondi valitseja|AIFi valitseja</t>
        </is>
      </c>
      <c r="Z23" t="inlineStr">
        <is>
          <t>3|3</t>
        </is>
      </c>
      <c r="AA23" t="inlineStr">
        <is>
          <t>|</t>
        </is>
      </c>
      <c r="AB23" t="inlineStr">
        <is>
          <t>vaihtoehtoisen sijoitusrahaston hoitaja|AIF-rahaston hoitaja</t>
        </is>
      </c>
      <c r="AC23" t="inlineStr">
        <is>
          <t>3|2</t>
        </is>
      </c>
      <c r="AD23" t="inlineStr">
        <is>
          <t>|</t>
        </is>
      </c>
      <c r="AE23" t="inlineStr">
        <is>
          <t>gestionnaire de fonds d’investissement alternatif|gestionnaire de FIA</t>
        </is>
      </c>
      <c r="AF23" t="inlineStr">
        <is>
          <t>3|3</t>
        </is>
      </c>
      <c r="AG23" t="inlineStr">
        <is>
          <t>|</t>
        </is>
      </c>
      <c r="AH23" t="inlineStr">
        <is>
          <t>BCIM|bainisteoir cistí infheistíochta malartacha|AIFM</t>
        </is>
      </c>
      <c r="AI23" t="inlineStr">
        <is>
          <t>3|3|3</t>
        </is>
      </c>
      <c r="AJ23" t="inlineStr">
        <is>
          <t>||</t>
        </is>
      </c>
      <c r="AK23" t="inlineStr">
        <is>
          <t/>
        </is>
      </c>
      <c r="AL23" t="inlineStr">
        <is>
          <t/>
        </is>
      </c>
      <c r="AM23" t="inlineStr">
        <is>
          <t/>
        </is>
      </c>
      <c r="AN23" t="inlineStr">
        <is>
          <t>ABAK|alternatívbefektetésialap-kezelő|alternatív befektetési alap kezelője</t>
        </is>
      </c>
      <c r="AO23" t="inlineStr">
        <is>
          <t>4|4|4</t>
        </is>
      </c>
      <c r="AP23" t="inlineStr">
        <is>
          <t>||</t>
        </is>
      </c>
      <c r="AQ23" t="inlineStr">
        <is>
          <t>GEFIA|gestore di fondi di investimento alternativi</t>
        </is>
      </c>
      <c r="AR23" t="inlineStr">
        <is>
          <t>3|3</t>
        </is>
      </c>
      <c r="AS23" t="inlineStr">
        <is>
          <t>|</t>
        </is>
      </c>
      <c r="AT23" t="inlineStr">
        <is>
          <t>AIFV|alternatyvaus investavimo fondų valdytojas</t>
        </is>
      </c>
      <c r="AU23" t="inlineStr">
        <is>
          <t>4|3</t>
        </is>
      </c>
      <c r="AV23" t="inlineStr">
        <is>
          <t>|</t>
        </is>
      </c>
      <c r="AW23" t="inlineStr">
        <is>
          <t>alternatīvo ieguldījumu fondu pārvaldnieks|AIFP</t>
        </is>
      </c>
      <c r="AX23" t="inlineStr">
        <is>
          <t>3|3</t>
        </is>
      </c>
      <c r="AY23" t="inlineStr">
        <is>
          <t>|</t>
        </is>
      </c>
      <c r="AZ23" t="inlineStr">
        <is>
          <t>maniġer ta' fondi ta' investiment alternattivi|maniġer ta’ fondi ta’ investiment alternattiv</t>
        </is>
      </c>
      <c r="BA23" t="inlineStr">
        <is>
          <t>4|4</t>
        </is>
      </c>
      <c r="BB23" t="inlineStr">
        <is>
          <t>preferred|preferred</t>
        </is>
      </c>
      <c r="BC23" t="inlineStr">
        <is>
          <t>beheerder van alternatieve beleggingsinstellingen|abi-beheerder</t>
        </is>
      </c>
      <c r="BD23" t="inlineStr">
        <is>
          <t>3|3</t>
        </is>
      </c>
      <c r="BE23" t="inlineStr">
        <is>
          <t>|</t>
        </is>
      </c>
      <c r="BF23" t="inlineStr">
        <is>
          <t>zarządzający alternatywnym funduszem inwestycyjnym|ZAFI</t>
        </is>
      </c>
      <c r="BG23" t="inlineStr">
        <is>
          <t>3|3</t>
        </is>
      </c>
      <c r="BH23" t="inlineStr">
        <is>
          <t>|</t>
        </is>
      </c>
      <c r="BI23" t="inlineStr">
        <is>
          <t>GFIA|gestor de fundos de investimento alternativos</t>
        </is>
      </c>
      <c r="BJ23" t="inlineStr">
        <is>
          <t>3|3</t>
        </is>
      </c>
      <c r="BK23" t="inlineStr">
        <is>
          <t>|</t>
        </is>
      </c>
      <c r="BL23" t="inlineStr">
        <is>
          <t>administrator de fonduri de investiții alternative|AFIA</t>
        </is>
      </c>
      <c r="BM23" t="inlineStr">
        <is>
          <t>3|3</t>
        </is>
      </c>
      <c r="BN23" t="inlineStr">
        <is>
          <t>|</t>
        </is>
      </c>
      <c r="BO23" t="inlineStr">
        <is>
          <t>správca AIF|správca alternatívnych investičných fondov</t>
        </is>
      </c>
      <c r="BP23" t="inlineStr">
        <is>
          <t>3|3</t>
        </is>
      </c>
      <c r="BQ23" t="inlineStr">
        <is>
          <t>|</t>
        </is>
      </c>
      <c r="BR23" t="inlineStr">
        <is>
          <t>upravitelj alternativnih investicijskih skladov|UAIS</t>
        </is>
      </c>
      <c r="BS23" t="inlineStr">
        <is>
          <t>3|3</t>
        </is>
      </c>
      <c r="BT23" t="inlineStr">
        <is>
          <t>|</t>
        </is>
      </c>
      <c r="BU23" t="inlineStr">
        <is>
          <t>förvaltare av alternativa investeringsfonder|AIF-förvaltare</t>
        </is>
      </c>
      <c r="BV23" t="inlineStr">
        <is>
          <t>3|3</t>
        </is>
      </c>
      <c r="BW23" t="inlineStr">
        <is>
          <t>|</t>
        </is>
      </c>
      <c r="BX23" t="inlineStr">
        <is>
          <t>Юридическо лице, чиято обичайна стопанска дейност е да управлява един или повече алтернативни инвестиционни фондове [ &lt;a href="/entry/result/3504449/all" id="ENTRY_TO_ENTRY_CONVERTER" target="_blank"&gt;IATE:3504449&lt;/a&gt; ].</t>
        </is>
      </c>
      <c r="BY23" t="inlineStr">
        <is>
          <t>právnická osoba, jejímž předmětem podnikatelské činnosti je správa jednoho nebo více alternativních investičních fondů</t>
        </is>
      </c>
      <c r="BZ23" t="inlineStr">
        <is>
          <t>juridisk person, hvis sædvanlige erhvervsmæssige virksomhed består i forvaltning af en eller flere AIF'er [alternative investeringsfonde, red.]</t>
        </is>
      </c>
      <c r="CA23" t="inlineStr">
        <is>
          <t>juristische Person, deren reguläre Geschäftstätigkeit darin besteht, einen oder mehrere alternative Investmentfonds (AIF) &lt;a href="/entry/result/3504449/all" id="ENTRY_TO_ENTRY_CONVERTER" target="_blank"&gt;IATE:3504449&lt;/a&gt; zu verwalten</t>
        </is>
      </c>
      <c r="CB23" t="inlineStr">
        <is>
          <t>---</t>
        </is>
      </c>
      <c r="CC23" t="inlineStr">
        <is>
          <t>legal person whose regular business is to manage one or more alternative investment funds</t>
        </is>
      </c>
      <c r="CD23" t="inlineStr">
        <is>
          <t>Persona física o jurídica cuya actividad habitual consiste en gestionar uno o varios &lt;a href="https://iate.europa.eu/entry/result/3504449/es" target="_blank"&gt;fondos de inversión alternativos&lt;/a&gt;.</t>
        </is>
      </c>
      <c r="CE23" t="inlineStr">
        <is>
          <t>juriidiline isik, kelle korrapärane tegevus hõlmab ühe või mitme 
&lt;i&gt;AIFi&lt;/i&gt; [ &lt;a href="/entry/result/3504449/all" id="ENTRY_TO_ENTRY_CONVERTER" target="_blank"&gt;IATE:3504449&lt;/a&gt; ] valitsemist</t>
        </is>
      </c>
      <c r="CF23" t="inlineStr">
        <is>
          <t>oikeushenkilö, jonka säännöllistä liiketoimintaa on vaihtoehtoisten sijoitusrahastojen hoito</t>
        </is>
      </c>
      <c r="CG23" t="inlineStr">
        <is>
          <t>personne morale dont l’activité habituelle est la gestion d’un ou plusieurs fonds d'investissement alternatifs</t>
        </is>
      </c>
      <c r="CH23" t="inlineStr">
        <is>
          <t/>
        </is>
      </c>
      <c r="CI23" t="inlineStr">
        <is>
          <t/>
        </is>
      </c>
      <c r="CJ23" t="inlineStr">
        <is>
          <t>olyan jogi személy, amely rendszeres gazdasági tevékenységként egy vagy több alternatív befektetési alapot kezel</t>
        </is>
      </c>
      <c r="CK23" t="inlineStr">
        <is>
          <t>ogni persona fisica o giuridica che gestisce regolarmente uno o più &lt;a href="https://iate.europa.eu/entry/result/3504449/it" target="_blank"&gt;fondi di investimento alternativi&lt;/a&gt;</t>
        </is>
      </c>
      <c r="CL23" t="inlineStr">
        <is>
          <t>juridinis asmuo, kurio įprasta veikla – vieno ar kelių alternatyvaus investavimo fondų valdymas</t>
        </is>
      </c>
      <c r="CM23" t="inlineStr">
        <is>
          <t>jebkura juridiska persona, kuras pamatnodarbošanās ir pārvaldīt vienu vai vairākus alternatīvo ieguldījumu fondus (AIF)</t>
        </is>
      </c>
      <c r="CN23" t="inlineStr">
        <is>
          <t>kwalunkwe persuna ġuridika jew fiżika li n-negozju regolari tagħha jkun l-immaniġġjar ta’ wieħed jew ħafna AIF</t>
        </is>
      </c>
      <c r="CO23" t="inlineStr">
        <is>
          <t>rechtspersoon waarvan de normale werkzaamheden bestaan in het beheren van een of meer alternatieve beleggingsinstellingen ( &lt;a href="/entry/result/3504449/all" id="ENTRY_TO_ENTRY_CONVERTER" target="_blank"&gt;IATE:3504449&lt;/a&gt; )</t>
        </is>
      </c>
      <c r="CP23" t="inlineStr">
        <is>
          <t/>
        </is>
      </c>
      <c r="CQ23" t="inlineStr">
        <is>
          <t>Nos termos da Diretiva 2011/61/UE do Parlamento Europeu e do Conselho de 8 de junho de 2011, pessoa coletiva cuja atividade regular seja a gestão de um ou mais fundos de investimento alternativos [&lt;a href="/entry/result/3504449/all" id="ENTRY_TO_ENTRY_CONVERTER" target="_blank"&gt;IATE:3504449&lt;/a&gt; ].</t>
        </is>
      </c>
      <c r="CR23" t="inlineStr">
        <is>
          <t>persoană juridică a cărei activitate curentă este administrarea unuia sau a mai multor fonduri de investiții alternative (FIA) [ &lt;a href="/entry/result/3504449/all" id="ENTRY_TO_ENTRY_CONVERTER" target="_blank"&gt;IATE:3504449&lt;/a&gt; ]</t>
        </is>
      </c>
      <c r="CS23" t="inlineStr">
        <is>
          <t>právnická alebo fyzická osoba, ktorej obvyklou podnikateľskou činnosťou je riadiť jeden alebo viaceré alternatívne investičné fondy</t>
        </is>
      </c>
      <c r="CT23" t="inlineStr">
        <is>
          <t>pravna ali fizična oseba, ki redno deluje na področju upravljanja enega ali več alternativnih investicijskih skladov</t>
        </is>
      </c>
      <c r="CU23" t="inlineStr">
        <is>
          <t>juridiska personer vars normala verksamhet består i förvaltning av en eller flera AIF-fonder</t>
        </is>
      </c>
    </row>
    <row r="24">
      <c r="A24" s="1" t="str">
        <f>HYPERLINK("https://iate.europa.eu/entry/result/792449/all", "792449")</f>
        <v>792449</v>
      </c>
      <c r="B24" t="inlineStr">
        <is>
          <t>FINANCE;BUSINESS AND COMPETITION</t>
        </is>
      </c>
      <c r="C24" t="inlineStr">
        <is>
          <t>FINANCE|budget;BUSINESS AND COMPETITION|accounting</t>
        </is>
      </c>
      <c r="D24" t="inlineStr">
        <is>
          <t>годишен финансов отчет|годишен счетоводен отчет</t>
        </is>
      </c>
      <c r="E24" t="inlineStr">
        <is>
          <t>4|3</t>
        </is>
      </c>
      <c r="F24" t="inlineStr">
        <is>
          <t>|</t>
        </is>
      </c>
      <c r="G24" t="inlineStr">
        <is>
          <t>roční účetní závěrka</t>
        </is>
      </c>
      <c r="H24" t="inlineStr">
        <is>
          <t>3</t>
        </is>
      </c>
      <c r="I24" t="inlineStr">
        <is>
          <t/>
        </is>
      </c>
      <c r="J24" t="inlineStr">
        <is>
          <t>årsregnskab</t>
        </is>
      </c>
      <c r="K24" t="inlineStr">
        <is>
          <t>3</t>
        </is>
      </c>
      <c r="L24" t="inlineStr">
        <is>
          <t/>
        </is>
      </c>
      <c r="M24" t="inlineStr">
        <is>
          <t>Jahresabschluss</t>
        </is>
      </c>
      <c r="N24" t="inlineStr">
        <is>
          <t>3</t>
        </is>
      </c>
      <c r="O24" t="inlineStr">
        <is>
          <t/>
        </is>
      </c>
      <c r="P24" t="inlineStr">
        <is>
          <t>ετήσιοι λογαριασμοί</t>
        </is>
      </c>
      <c r="Q24" t="inlineStr">
        <is>
          <t>4</t>
        </is>
      </c>
      <c r="R24" t="inlineStr">
        <is>
          <t/>
        </is>
      </c>
      <c r="S24" t="inlineStr">
        <is>
          <t>annual accounts|annual financial statement</t>
        </is>
      </c>
      <c r="T24" t="inlineStr">
        <is>
          <t>3|3</t>
        </is>
      </c>
      <c r="U24" t="inlineStr">
        <is>
          <t>|</t>
        </is>
      </c>
      <c r="V24" t="inlineStr">
        <is>
          <t>cuentas anuales</t>
        </is>
      </c>
      <c r="W24" t="inlineStr">
        <is>
          <t>3</t>
        </is>
      </c>
      <c r="X24" t="inlineStr">
        <is>
          <t/>
        </is>
      </c>
      <c r="Y24" t="inlineStr">
        <is>
          <t>raamatupidamise aastaaruanne</t>
        </is>
      </c>
      <c r="Z24" t="inlineStr">
        <is>
          <t>3</t>
        </is>
      </c>
      <c r="AA24" t="inlineStr">
        <is>
          <t/>
        </is>
      </c>
      <c r="AB24" t="inlineStr">
        <is>
          <t>tilinpäätös|vuotuinen tilinpäätös</t>
        </is>
      </c>
      <c r="AC24" t="inlineStr">
        <is>
          <t>3|3</t>
        </is>
      </c>
      <c r="AD24" t="inlineStr">
        <is>
          <t>|</t>
        </is>
      </c>
      <c r="AE24" t="inlineStr">
        <is>
          <t>comptes annuels</t>
        </is>
      </c>
      <c r="AF24" t="inlineStr">
        <is>
          <t>3</t>
        </is>
      </c>
      <c r="AG24" t="inlineStr">
        <is>
          <t/>
        </is>
      </c>
      <c r="AH24" t="inlineStr">
        <is>
          <t>cuntais bhliantúla</t>
        </is>
      </c>
      <c r="AI24" t="inlineStr">
        <is>
          <t>3</t>
        </is>
      </c>
      <c r="AJ24" t="inlineStr">
        <is>
          <t/>
        </is>
      </c>
      <c r="AK24" t="inlineStr">
        <is>
          <t>godišnji financijski izvještaj</t>
        </is>
      </c>
      <c r="AL24" t="inlineStr">
        <is>
          <t>3</t>
        </is>
      </c>
      <c r="AM24" t="inlineStr">
        <is>
          <t/>
        </is>
      </c>
      <c r="AN24" t="inlineStr">
        <is>
          <t>éves pénzügyi kimutatás|éves beszámoló</t>
        </is>
      </c>
      <c r="AO24" t="inlineStr">
        <is>
          <t>4|4</t>
        </is>
      </c>
      <c r="AP24" t="inlineStr">
        <is>
          <t>|admitted</t>
        </is>
      </c>
      <c r="AQ24" t="inlineStr">
        <is>
          <t>conti annuali</t>
        </is>
      </c>
      <c r="AR24" t="inlineStr">
        <is>
          <t>4</t>
        </is>
      </c>
      <c r="AS24" t="inlineStr">
        <is>
          <t/>
        </is>
      </c>
      <c r="AT24" t="inlineStr">
        <is>
          <t>metinės ataskaitos|metinė finansinė ataskaita</t>
        </is>
      </c>
      <c r="AU24" t="inlineStr">
        <is>
          <t>3|4</t>
        </is>
      </c>
      <c r="AV24" t="inlineStr">
        <is>
          <t>|</t>
        </is>
      </c>
      <c r="AW24" t="inlineStr">
        <is>
          <t>gada pārskats|gada finanšu pārskats</t>
        </is>
      </c>
      <c r="AX24" t="inlineStr">
        <is>
          <t>3|3</t>
        </is>
      </c>
      <c r="AY24" t="inlineStr">
        <is>
          <t>|</t>
        </is>
      </c>
      <c r="AZ24" t="inlineStr">
        <is>
          <t>kontijiet annwali</t>
        </is>
      </c>
      <c r="BA24" t="inlineStr">
        <is>
          <t>3</t>
        </is>
      </c>
      <c r="BB24" t="inlineStr">
        <is>
          <t/>
        </is>
      </c>
      <c r="BC24" t="inlineStr">
        <is>
          <t>jaarrekening</t>
        </is>
      </c>
      <c r="BD24" t="inlineStr">
        <is>
          <t>3</t>
        </is>
      </c>
      <c r="BE24" t="inlineStr">
        <is>
          <t/>
        </is>
      </c>
      <c r="BF24" t="inlineStr">
        <is>
          <t>roczne sprawozdanie finansowe</t>
        </is>
      </c>
      <c r="BG24" t="inlineStr">
        <is>
          <t>3</t>
        </is>
      </c>
      <c r="BH24" t="inlineStr">
        <is>
          <t/>
        </is>
      </c>
      <c r="BI24" t="inlineStr">
        <is>
          <t>contas anuais</t>
        </is>
      </c>
      <c r="BJ24" t="inlineStr">
        <is>
          <t>3</t>
        </is>
      </c>
      <c r="BK24" t="inlineStr">
        <is>
          <t/>
        </is>
      </c>
      <c r="BL24" t="inlineStr">
        <is>
          <t>conturi anuale|situație financiară anuală</t>
        </is>
      </c>
      <c r="BM24" t="inlineStr">
        <is>
          <t>4|3</t>
        </is>
      </c>
      <c r="BN24" t="inlineStr">
        <is>
          <t>|</t>
        </is>
      </c>
      <c r="BO24" t="inlineStr">
        <is>
          <t>riadna účtovná závierka|ročná účtovná závierka</t>
        </is>
      </c>
      <c r="BP24" t="inlineStr">
        <is>
          <t>3|3</t>
        </is>
      </c>
      <c r="BQ24" t="inlineStr">
        <is>
          <t>|</t>
        </is>
      </c>
      <c r="BR24" t="inlineStr">
        <is>
          <t>letni računovodski izkazi</t>
        </is>
      </c>
      <c r="BS24" t="inlineStr">
        <is>
          <t>3</t>
        </is>
      </c>
      <c r="BT24" t="inlineStr">
        <is>
          <t/>
        </is>
      </c>
      <c r="BU24" t="inlineStr">
        <is>
          <t>årsbokslut|årsredovisning</t>
        </is>
      </c>
      <c r="BV24" t="inlineStr">
        <is>
          <t>3|3</t>
        </is>
      </c>
      <c r="BW24" t="inlineStr">
        <is>
          <t>|</t>
        </is>
      </c>
      <c r="BX24" t="inlineStr">
        <is>
          <t>Състои се от счетоводен баланс, отчет за приходите и разходите и приложение към отчета. Тези документи съставляват неразделно цяло.</t>
        </is>
      </c>
      <c r="BY24" t="inlineStr">
        <is>
          <t/>
        </is>
      </c>
      <c r="BZ24" t="inlineStr">
        <is>
          <t/>
        </is>
      </c>
      <c r="CA24" t="inlineStr">
        <is>
          <t>aus der Bilanz, der Gewinn- und Verlustrechnung und dem Anhang zum Jahresabschluss bestehende Rechnungslegung einer Körperschaft zum Abschluss des Geschäftsjahres</t>
        </is>
      </c>
      <c r="CB24" t="inlineStr">
        <is>
          <t/>
        </is>
      </c>
      <c r="CC24" t="inlineStr">
        <is>
          <t>the balance sheet, profit and loss account and notes on the accounts of a company, body or institution for a financial year, presented as a composite whole</t>
        </is>
      </c>
      <c r="CD24" t="inlineStr">
        <is>
          <t>Conjunto de documentos contables que forman una unidad y cuya finalidad es mostrar la imagen fiel de la situación patrimonial, financiera o de los resutados de una empresa, entidad u organismo.</t>
        </is>
      </c>
      <c r="CE24" t="inlineStr">
        <is>
          <t>majandusaasta aruande osa, mille eesmärk on anda raamatupidamiskohustuslase finantsseisundi, -tulemuse ja rahavoogude kohta asjakohast ning tõepäraselt esitatud informatsiooni</t>
        </is>
      </c>
      <c r="CF24" t="inlineStr">
        <is>
          <t/>
        </is>
      </c>
      <c r="CG24" t="inlineStr">
        <is>
          <t>comptes annuels d'une société, d'un organisme, d'une institution, etc. arrêtés à la fin de l'exercice comptable, élaborés à partir de la comptabilité générale, certifiés par un expert-comptable et publiés dans un journal officiel spécial</t>
        </is>
      </c>
      <c r="CH24" t="inlineStr">
        <is>
          <t/>
        </is>
      </c>
      <c r="CI24" t="inlineStr">
        <is>
          <t/>
        </is>
      </c>
      <c r="CJ24" t="inlineStr">
        <is>
          <t>A társaság vagyoni, pénzügyi és jövedelmi helyzetéről és azok változásáról megbízható és valós képet adó dokumentumegyüttes, amely mérlegből, eredménykimutatásból és kiegészítő mellékletből áll.</t>
        </is>
      </c>
      <c r="CK24" t="inlineStr">
        <is>
          <t>si applicano a tutte le società di capitali e anche a talune forme di società di persone. Comprendono lo stato patrimoniale, il conto profitti e perdite e l’allegato. Questi documenti formano un tutto inscindibile.</t>
        </is>
      </c>
      <c r="CL24" t="inlineStr">
        <is>
          <t/>
        </is>
      </c>
      <c r="CM24" t="inlineStr">
        <is>
          <t>ikgadēja obligāta atskaite par noteiktu uzņēmējsabiedrību, organizāciju, iestāžu u. tml. finanšu rādītājiem pārskata periodā, ko sastāda, beidzoties attiecīgajam pārskata periodam (pārskata gadam), un iesniedz kompetentajai valsts iestādei</t>
        </is>
      </c>
      <c r="CN24" t="inlineStr">
        <is>
          <t>il-karta tal-bilanċ, kont tal-qligħ u t-telf u noti dwar il-kontijiet ta' kumpannija, korp jew istituzzjoni għal sena finanzjarja, imfassla fi preżentazzjoni unika</t>
        </is>
      </c>
      <c r="CO24" t="inlineStr">
        <is>
          <t>de als één geheel gepresenteerde balans, winst- en verliesrekening en toelichting op de rekeningen van een onderneming, orgaan of instelling voor een boekjaar</t>
        </is>
      </c>
      <c r="CP24" t="inlineStr">
        <is>
          <t>zestawienie przedstawiające stan aktywów i pasywów spółki, jej sytuację finansową oraz wynik finansowy</t>
        </is>
      </c>
      <c r="CQ24" t="inlineStr">
        <is>
          <t>Conjunto de documentos que devem ser apresentados anualmente por uma empresa, grupo de empresas, organismo ou entidade administrativa para dar conta da respetiva situação financeira, património e resultados. 
&lt;br&gt;As contas anuais das empresas incluem em particular o balanço [&lt;a href="/entry/result/1465044/all" id="ENTRY_TO_ENTRY_CONVERTER" target="_blank"&gt;IATE:1465044&lt;/a&gt; ], a demonstração de resultados [&lt;a href="/entry/result/1239401/all" id="ENTRY_TO_ENTRY_CONVERTER" target="_blank"&gt;IATE:1239401&lt;/a&gt; ] (também chamada "conta de ganhos e perdas") e os respetivos anexos. Podem também incluir outros documentos como o relatório de gestão, a certificação legal de contas ou o parecer do órgão de fiscalização.</t>
        </is>
      </c>
      <c r="CR24" t="inlineStr">
        <is>
          <t/>
        </is>
      </c>
      <c r="CS24" t="inlineStr">
        <is>
          <t>štruktúrovaná prezentácia skutočností, ktoré sú predmetom účtovníctva, poskytovaná osobám, ktoré tieto informácie využívajú, zostavená k poslednému dňu účtovného obdobia</t>
        </is>
      </c>
      <c r="CT24" t="inlineStr">
        <is>
          <t>&lt;b&gt;bilanca stanja &lt;/b&gt;[ &lt;a href="https://iate.europa.eu/entry/result/1465044/all" target="_blank"&gt;1465044&lt;/a&gt; ], 
&lt;b&gt;izkaz poslovnega izida&lt;/b&gt; [ &lt;a href="https://iate.europa.eu/entry/result/1239401/all" target="_blank"&gt;1239401&lt;/a&gt; ] in pojasnila k računovodskim izkazom, z drugimi besedami: prikaz sredstev in obveznosti, finančnega stanja in dobička ali izgube 
&lt;b&gt;&lt;i&gt;družbe&lt;/i&gt;&lt;/b&gt;</t>
        </is>
      </c>
      <c r="CU24" t="inlineStr">
        <is>
          <t>"årsbokslut, sammanställning av den löpande bokföringen för ett räkenskapsår. Årsbokslutet består av resultat- och balansräkningar samt ev. bilagor. Varje näringsidkare, utom vissa med mycket liten omsättning, skall upprätta ett årsbokslut (jfr bokslut). Aktiebolag och ekonomiska föreningar skall dessutom avge en årsredovisning."</t>
        </is>
      </c>
    </row>
    <row r="25">
      <c r="A25" s="1" t="str">
        <f>HYPERLINK("https://iate.europa.eu/entry/result/170671/all", "170671")</f>
        <v>170671</v>
      </c>
      <c r="B25" t="inlineStr">
        <is>
          <t>POLITICS;FINANCE</t>
        </is>
      </c>
      <c r="C25" t="inlineStr">
        <is>
          <t>POLITICS|executive power and public service|administrative law;FINANCE|free movement of capital|financial market</t>
        </is>
      </c>
      <c r="D25" t="inlineStr">
        <is>
          <t/>
        </is>
      </c>
      <c r="E25" t="inlineStr">
        <is>
          <t/>
        </is>
      </c>
      <c r="F25" t="inlineStr">
        <is>
          <t/>
        </is>
      </c>
      <c r="G25" t="inlineStr">
        <is>
          <t/>
        </is>
      </c>
      <c r="H25" t="inlineStr">
        <is>
          <t/>
        </is>
      </c>
      <c r="I25" t="inlineStr">
        <is>
          <t/>
        </is>
      </c>
      <c r="J25" t="inlineStr">
        <is>
          <t/>
        </is>
      </c>
      <c r="K25" t="inlineStr">
        <is>
          <t/>
        </is>
      </c>
      <c r="L25" t="inlineStr">
        <is>
          <t/>
        </is>
      </c>
      <c r="M25" t="inlineStr">
        <is>
          <t>Börsenaufsichtsbehörde|SEC|Bundes-Börsenaufsichtsbehörde</t>
        </is>
      </c>
      <c r="N25" t="inlineStr">
        <is>
          <t>2|2|2</t>
        </is>
      </c>
      <c r="O25" t="inlineStr">
        <is>
          <t>||</t>
        </is>
      </c>
      <c r="P25" t="inlineStr">
        <is>
          <t/>
        </is>
      </c>
      <c r="Q25" t="inlineStr">
        <is>
          <t/>
        </is>
      </c>
      <c r="R25" t="inlineStr">
        <is>
          <t/>
        </is>
      </c>
      <c r="S25" t="inlineStr">
        <is>
          <t>SEC|Securities and Exchange Commission</t>
        </is>
      </c>
      <c r="T25" t="inlineStr">
        <is>
          <t>3|3</t>
        </is>
      </c>
      <c r="U25" t="inlineStr">
        <is>
          <t>|</t>
        </is>
      </c>
      <c r="V25" t="inlineStr">
        <is>
          <t>Comisión de Valores y Bolsa|SEC|Comisión de Valores y Bolsas</t>
        </is>
      </c>
      <c r="W25" t="inlineStr">
        <is>
          <t>2|1|1</t>
        </is>
      </c>
      <c r="X25" t="inlineStr">
        <is>
          <t>||</t>
        </is>
      </c>
      <c r="Y25" t="inlineStr">
        <is>
          <t/>
        </is>
      </c>
      <c r="Z25" t="inlineStr">
        <is>
          <t/>
        </is>
      </c>
      <c r="AA25" t="inlineStr">
        <is>
          <t/>
        </is>
      </c>
      <c r="AB25" t="inlineStr">
        <is>
          <t>SEC|Yhdysvaltojen arvopaperi- ja pörssikomitea</t>
        </is>
      </c>
      <c r="AC25" t="inlineStr">
        <is>
          <t>2|2</t>
        </is>
      </c>
      <c r="AD25" t="inlineStr">
        <is>
          <t>|</t>
        </is>
      </c>
      <c r="AE25" t="inlineStr">
        <is>
          <t>SEC|Commission boursière|Commission des valeurs et des changes|Commission des titres et de la bourse|Commission fédérale des opérations de Bourse</t>
        </is>
      </c>
      <c r="AF25" t="inlineStr">
        <is>
          <t>1|1|2|2|2</t>
        </is>
      </c>
      <c r="AG25" t="inlineStr">
        <is>
          <t>||||</t>
        </is>
      </c>
      <c r="AH25" t="inlineStr">
        <is>
          <t/>
        </is>
      </c>
      <c r="AI25" t="inlineStr">
        <is>
          <t/>
        </is>
      </c>
      <c r="AJ25" t="inlineStr">
        <is>
          <t/>
        </is>
      </c>
      <c r="AK25" t="inlineStr">
        <is>
          <t/>
        </is>
      </c>
      <c r="AL25" t="inlineStr">
        <is>
          <t/>
        </is>
      </c>
      <c r="AM25" t="inlineStr">
        <is>
          <t/>
        </is>
      </c>
      <c r="AN25" t="inlineStr">
        <is>
          <t>SEC|Értékpapír- és Tőzsdebizottság</t>
        </is>
      </c>
      <c r="AO25" t="inlineStr">
        <is>
          <t>3|3</t>
        </is>
      </c>
      <c r="AP25" t="inlineStr">
        <is>
          <t>|</t>
        </is>
      </c>
      <c r="AQ25" t="inlineStr">
        <is>
          <t>Security and Exchange Commission|SEC|Commissione della borsa valori|Commissione per i titoli e gli scambi</t>
        </is>
      </c>
      <c r="AR25" t="inlineStr">
        <is>
          <t>3|3|2|3</t>
        </is>
      </c>
      <c r="AS25" t="inlineStr">
        <is>
          <t>|||</t>
        </is>
      </c>
      <c r="AT25" t="inlineStr">
        <is>
          <t>JAV vertybinių popierių ir biržų komisija</t>
        </is>
      </c>
      <c r="AU25" t="inlineStr">
        <is>
          <t>3</t>
        </is>
      </c>
      <c r="AV25" t="inlineStr">
        <is>
          <t/>
        </is>
      </c>
      <c r="AW25" t="inlineStr">
        <is>
          <t/>
        </is>
      </c>
      <c r="AX25" t="inlineStr">
        <is>
          <t/>
        </is>
      </c>
      <c r="AY25" t="inlineStr">
        <is>
          <t/>
        </is>
      </c>
      <c r="AZ25" t="inlineStr">
        <is>
          <t/>
        </is>
      </c>
      <c r="BA25" t="inlineStr">
        <is>
          <t/>
        </is>
      </c>
      <c r="BB25" t="inlineStr">
        <is>
          <t/>
        </is>
      </c>
      <c r="BC25" t="inlineStr">
        <is>
          <t/>
        </is>
      </c>
      <c r="BD25" t="inlineStr">
        <is>
          <t/>
        </is>
      </c>
      <c r="BE25" t="inlineStr">
        <is>
          <t/>
        </is>
      </c>
      <c r="BF25" t="inlineStr">
        <is>
          <t>Komisja Papierów Wartościowych i Giełd [Stanów Zjednoczonych Ameryki]</t>
        </is>
      </c>
      <c r="BG25" t="inlineStr">
        <is>
          <t>3</t>
        </is>
      </c>
      <c r="BH25" t="inlineStr">
        <is>
          <t/>
        </is>
      </c>
      <c r="BI25" t="inlineStr">
        <is>
          <t>Comissão de Títulos e Câmbios|SEC</t>
        </is>
      </c>
      <c r="BJ25" t="inlineStr">
        <is>
          <t>1|1</t>
        </is>
      </c>
      <c r="BK25" t="inlineStr">
        <is>
          <t>|</t>
        </is>
      </c>
      <c r="BL25" t="inlineStr">
        <is>
          <t/>
        </is>
      </c>
      <c r="BM25" t="inlineStr">
        <is>
          <t/>
        </is>
      </c>
      <c r="BN25" t="inlineStr">
        <is>
          <t/>
        </is>
      </c>
      <c r="BO25" t="inlineStr">
        <is>
          <t/>
        </is>
      </c>
      <c r="BP25" t="inlineStr">
        <is>
          <t/>
        </is>
      </c>
      <c r="BQ25" t="inlineStr">
        <is>
          <t/>
        </is>
      </c>
      <c r="BR25" t="inlineStr">
        <is>
          <t/>
        </is>
      </c>
      <c r="BS25" t="inlineStr">
        <is>
          <t/>
        </is>
      </c>
      <c r="BT25" t="inlineStr">
        <is>
          <t/>
        </is>
      </c>
      <c r="BU25" t="inlineStr">
        <is>
          <t/>
        </is>
      </c>
      <c r="BV25" t="inlineStr">
        <is>
          <t/>
        </is>
      </c>
      <c r="BW25" t="inlineStr">
        <is>
          <t/>
        </is>
      </c>
      <c r="BX25" t="inlineStr">
        <is>
          <t/>
        </is>
      </c>
      <c r="BY25" t="inlineStr">
        <is>
          <t/>
        </is>
      </c>
      <c r="BZ25" t="inlineStr">
        <is>
          <t/>
        </is>
      </c>
      <c r="CA25" t="inlineStr">
        <is>
          <t>1934 geschaffene unabhängige, quasi richterliche Bundesbehörde zum
Zwecke der Überwachung des Effektenwesens</t>
        </is>
      </c>
      <c r="CB25" t="inlineStr">
        <is>
          <t/>
        </is>
      </c>
      <c r="CC25" t="inlineStr">
        <is>
          <t>US institution which oversees securities exchanges, securities brokers and dealers, investment advisors and mutual funds in an effort to prevent fraud and promote fair dealing and the disclosure of important market information</t>
        </is>
      </c>
      <c r="CD25" t="inlineStr">
        <is>
          <t>"La función principal de la U.S. Securities and Exchange Commission (SEC) es proteger a los inversionistas y mantener la integridad de los mercados de valores. ". (Equivale a la Comisión Nacional del Mercado de Valores)</t>
        </is>
      </c>
      <c r="CE25" t="inlineStr">
        <is>
          <t/>
        </is>
      </c>
      <c r="CF25" t="inlineStr">
        <is>
          <t/>
        </is>
      </c>
      <c r="CG25" t="inlineStr">
        <is>
          <t>Organisme américain de contrôle des opérations de bourse</t>
        </is>
      </c>
      <c r="CH25" t="inlineStr">
        <is>
          <t/>
        </is>
      </c>
      <c r="CI25" t="inlineStr">
        <is>
          <t/>
        </is>
      </c>
      <c r="CJ25" t="inlineStr">
        <is>
          <t>az USA piacaian az értékpapír-kereskedést és a piaci szereplőket felügyelő szövetségi szintű intézmény</t>
        </is>
      </c>
      <c r="CK25" t="inlineStr">
        <is>
          <t>agenzia federale degli Stati Uniti creata nel 1934 che ha lo scopo principale di proteggere gli interessi del pubblico e dei risparmiatori contro le pratiche spregiudicate e speculative dei mercati di borsa e mobiliari</t>
        </is>
      </c>
      <c r="CL25" t="inlineStr">
        <is>
          <t>JAV organas, kurį sudaro penki prezidento skiriami nariai, atsakingas už vertybinių popierių teisės aktų interpretavimą ir vykdymo užtikrinimą, aukščiausio lygmens investicinių įmonių, maklerių, reitingų agentūrų, konsultantų ir kitų vertybinių popierių rinkų dalyvių priežiūrą ir JAV vertybinių popierių teisės aktų nuostatų koordinavimą</t>
        </is>
      </c>
      <c r="CM25" t="inlineStr">
        <is>
          <t/>
        </is>
      </c>
      <c r="CN25" t="inlineStr">
        <is>
          <t/>
        </is>
      </c>
      <c r="CO25" t="inlineStr">
        <is>
          <t/>
        </is>
      </c>
      <c r="CP25" t="inlineStr">
        <is>
          <t>organ nadzorujący giełdę papierów wartościowych Stanów Zjednoczonych Ameryki; jest również organem właściwym w zakresie dochodzeń dotyczących biegłych rewidentów i firm audytorskich.</t>
        </is>
      </c>
      <c r="CQ25" t="inlineStr">
        <is>
          <t/>
        </is>
      </c>
      <c r="CR25" t="inlineStr">
        <is>
          <t/>
        </is>
      </c>
      <c r="CS25" t="inlineStr">
        <is>
          <t/>
        </is>
      </c>
      <c r="CT25" t="inlineStr">
        <is>
          <t/>
        </is>
      </c>
      <c r="CU25" t="inlineStr">
        <is>
          <t/>
        </is>
      </c>
    </row>
    <row r="26">
      <c r="A26" s="1" t="str">
        <f>HYPERLINK("https://iate.europa.eu/entry/result/3591823/all", "3591823")</f>
        <v>3591823</v>
      </c>
      <c r="B26" t="inlineStr">
        <is>
          <t>EDUCATION AND COMMUNICATIONS;FINANCE</t>
        </is>
      </c>
      <c r="C26" t="inlineStr">
        <is>
          <t>EDUCATION AND COMMUNICATIONS|information technology and data processing;FINANCE</t>
        </is>
      </c>
      <c r="D26" t="inlineStr">
        <is>
          <t/>
        </is>
      </c>
      <c r="E26" t="inlineStr">
        <is>
          <t/>
        </is>
      </c>
      <c r="F26" t="inlineStr">
        <is>
          <t/>
        </is>
      </c>
      <c r="G26" t="inlineStr">
        <is>
          <t>nabídka security tokenů</t>
        </is>
      </c>
      <c r="H26" t="inlineStr">
        <is>
          <t>2</t>
        </is>
      </c>
      <c r="I26" t="inlineStr">
        <is>
          <t/>
        </is>
      </c>
      <c r="J26" t="inlineStr">
        <is>
          <t>STO|security token offering</t>
        </is>
      </c>
      <c r="K26" t="inlineStr">
        <is>
          <t>2|2</t>
        </is>
      </c>
      <c r="L26" t="inlineStr">
        <is>
          <t>|</t>
        </is>
      </c>
      <c r="M26" t="inlineStr">
        <is>
          <t>Emission von Wertpapiertoken</t>
        </is>
      </c>
      <c r="N26" t="inlineStr">
        <is>
          <t>3</t>
        </is>
      </c>
      <c r="O26" t="inlineStr">
        <is>
          <t/>
        </is>
      </c>
      <c r="P26" t="inlineStr">
        <is>
          <t>προσφορά κερμάτων κινητών αξιών</t>
        </is>
      </c>
      <c r="Q26" t="inlineStr">
        <is>
          <t>3</t>
        </is>
      </c>
      <c r="R26" t="inlineStr">
        <is>
          <t/>
        </is>
      </c>
      <c r="S26" t="inlineStr">
        <is>
          <t>securities token offering|security token offering|STO</t>
        </is>
      </c>
      <c r="T26" t="inlineStr">
        <is>
          <t>3|3|3</t>
        </is>
      </c>
      <c r="U26" t="inlineStr">
        <is>
          <t>||</t>
        </is>
      </c>
      <c r="V26" t="inlineStr">
        <is>
          <t/>
        </is>
      </c>
      <c r="W26" t="inlineStr">
        <is>
          <t/>
        </is>
      </c>
      <c r="X26" t="inlineStr">
        <is>
          <t/>
        </is>
      </c>
      <c r="Y26" t="inlineStr">
        <is>
          <t>väärtpaberitokenite esmapakkumine|väärtpaberitokenite pakkumine</t>
        </is>
      </c>
      <c r="Z26" t="inlineStr">
        <is>
          <t>2|3</t>
        </is>
      </c>
      <c r="AA26" t="inlineStr">
        <is>
          <t>|</t>
        </is>
      </c>
      <c r="AB26" t="inlineStr">
        <is>
          <t>arvopaperitokeneiden liikkeeseenlasku</t>
        </is>
      </c>
      <c r="AC26" t="inlineStr">
        <is>
          <t>3</t>
        </is>
      </c>
      <c r="AD26" t="inlineStr">
        <is>
          <t/>
        </is>
      </c>
      <c r="AE26" t="inlineStr">
        <is>
          <t>offre de jeton représentatif d'un instrument financier|STO</t>
        </is>
      </c>
      <c r="AF26" t="inlineStr">
        <is>
          <t>3|3</t>
        </is>
      </c>
      <c r="AG26" t="inlineStr">
        <is>
          <t>|</t>
        </is>
      </c>
      <c r="AH26" t="inlineStr">
        <is>
          <t>tairiscint comharthaí urrúis</t>
        </is>
      </c>
      <c r="AI26" t="inlineStr">
        <is>
          <t>2</t>
        </is>
      </c>
      <c r="AJ26" t="inlineStr">
        <is>
          <t/>
        </is>
      </c>
      <c r="AK26" t="inlineStr">
        <is>
          <t/>
        </is>
      </c>
      <c r="AL26" t="inlineStr">
        <is>
          <t/>
        </is>
      </c>
      <c r="AM26" t="inlineStr">
        <is>
          <t/>
        </is>
      </c>
      <c r="AN26" t="inlineStr">
        <is>
          <t>értékpapírtoken-kibocsátás|STO</t>
        </is>
      </c>
      <c r="AO26" t="inlineStr">
        <is>
          <t>3|3</t>
        </is>
      </c>
      <c r="AP26" t="inlineStr">
        <is>
          <t>|</t>
        </is>
      </c>
      <c r="AQ26" t="inlineStr">
        <is>
          <t>STO|offerta di security token</t>
        </is>
      </c>
      <c r="AR26" t="inlineStr">
        <is>
          <t>3|3</t>
        </is>
      </c>
      <c r="AS26" t="inlineStr">
        <is>
          <t>|</t>
        </is>
      </c>
      <c r="AT26" t="inlineStr">
        <is>
          <t>vertybinių popierių požymių turinčių žetonų siūlymas|STO</t>
        </is>
      </c>
      <c r="AU26" t="inlineStr">
        <is>
          <t>3|3</t>
        </is>
      </c>
      <c r="AV26" t="inlineStr">
        <is>
          <t>|</t>
        </is>
      </c>
      <c r="AW26" t="inlineStr">
        <is>
          <t>vērtspapīru žetonu piedāvājums</t>
        </is>
      </c>
      <c r="AX26" t="inlineStr">
        <is>
          <t>2</t>
        </is>
      </c>
      <c r="AY26" t="inlineStr">
        <is>
          <t/>
        </is>
      </c>
      <c r="AZ26" t="inlineStr">
        <is>
          <t/>
        </is>
      </c>
      <c r="BA26" t="inlineStr">
        <is>
          <t/>
        </is>
      </c>
      <c r="BB26" t="inlineStr">
        <is>
          <t/>
        </is>
      </c>
      <c r="BC26" t="inlineStr">
        <is>
          <t>Securities Token Offering|Security Token Offering|STO</t>
        </is>
      </c>
      <c r="BD26" t="inlineStr">
        <is>
          <t>3|2|3</t>
        </is>
      </c>
      <c r="BE26" t="inlineStr">
        <is>
          <t>||</t>
        </is>
      </c>
      <c r="BF26" t="inlineStr">
        <is>
          <t>STO|emisja początkowa security token</t>
        </is>
      </c>
      <c r="BG26" t="inlineStr">
        <is>
          <t>3|2</t>
        </is>
      </c>
      <c r="BH26" t="inlineStr">
        <is>
          <t>|</t>
        </is>
      </c>
      <c r="BI26" t="inlineStr">
        <is>
          <t>oferta de criptofichas de investimento</t>
        </is>
      </c>
      <c r="BJ26" t="inlineStr">
        <is>
          <t>3</t>
        </is>
      </c>
      <c r="BK26" t="inlineStr">
        <is>
          <t/>
        </is>
      </c>
      <c r="BL26" t="inlineStr">
        <is>
          <t>ofertă de tokenuri asimilate titlurilor de valoare</t>
        </is>
      </c>
      <c r="BM26" t="inlineStr">
        <is>
          <t>3</t>
        </is>
      </c>
      <c r="BN26" t="inlineStr">
        <is>
          <t/>
        </is>
      </c>
      <c r="BO26" t="inlineStr">
        <is>
          <t>STO|security token offering|ponuka security tokenov</t>
        </is>
      </c>
      <c r="BP26" t="inlineStr">
        <is>
          <t>2|2|2</t>
        </is>
      </c>
      <c r="BQ26" t="inlineStr">
        <is>
          <t>||</t>
        </is>
      </c>
      <c r="BR26" t="inlineStr">
        <is>
          <t/>
        </is>
      </c>
      <c r="BS26" t="inlineStr">
        <is>
          <t/>
        </is>
      </c>
      <c r="BT26" t="inlineStr">
        <is>
          <t/>
        </is>
      </c>
      <c r="BU26" t="inlineStr">
        <is>
          <t/>
        </is>
      </c>
      <c r="BV26" t="inlineStr">
        <is>
          <t/>
        </is>
      </c>
      <c r="BW26" t="inlineStr">
        <is>
          <t/>
        </is>
      </c>
      <c r="BX26" t="inlineStr">
        <is>
          <t/>
        </is>
      </c>
      <c r="BY26" t="inlineStr">
        <is>
          <t>token reprezentující cenný papír, jakým jsou například akcie, dluhopisy, podíly na ziscích, podíly na příjmech apod.</t>
        </is>
      </c>
      <c r="BZ26" t="inlineStr">
        <is>
          <t>innovativ måde at rejse kapital på, når et selskab frigiver kryptovalutabaserede aktiver til salg</t>
        </is>
      </c>
      <c r="CA26" t="inlineStr">
        <is>
          <t>öffentliche Veräußerung von Werten, Rechten oder Schuldverhältnissen, die über digitale Token abgebildet werden</t>
        </is>
      </c>
      <c r="CB26" t="inlineStr">
        <is>
          <t>δημόσια προσφορά κατά την οποία δειγματοποιημένες ψηφιακές κινητές αξίες (κέρματα κινητών αξιών) πωλούνται σε ανταλλαγές κρυπτονομισμάτων ή κερμάτων κινητών αξιών.</t>
        </is>
      </c>
      <c r="CC26" t="inlineStr">
        <is>
          <t>innovative means of raising capital performed when a company releases cryptocurrency-based assets for sale</t>
        </is>
      </c>
      <c r="CD26" t="inlineStr">
        <is>
          <t/>
        </is>
      </c>
      <c r="CE26" t="inlineStr">
        <is>
          <t>selline uuenduslik kapitali kaasamise viis, kus ettevõtja pakub müügiks tokeniseeritud väärtpabereid</t>
        </is>
      </c>
      <c r="CF26" t="inlineStr">
        <is>
          <t>innovatiivinen
pääoman hankintatapa, jossa yritys laskee
liikkeeseen kryptovaluuttaan perustuvia arvopapereita</t>
        </is>
      </c>
      <c r="CG26" t="inlineStr">
        <is>
          <t>modalité de levée de fonds pour les entreprises s’appuyant sur l'émission de titres financiers sous forme de jetons numériques distribués via l'infrastructure de la chaîne de blocs</t>
        </is>
      </c>
      <c r="CH26" t="inlineStr">
        <is>
          <t/>
        </is>
      </c>
      <c r="CI26" t="inlineStr">
        <is>
          <t/>
        </is>
      </c>
      <c r="CJ26" t="inlineStr">
        <is>
          <t>a virtuális pénzügyi ágazatban történő, blokkláncot felhasználó olyan tőkebevonás, amelyben a &lt;a href="https://iate.europa.eu/entry/result/3581792/hu" target="_blank"&gt;tokenek&lt;/a&gt; megvásárlói úgy fektetnek be egy adott projektbe, hogy részesedést nem szereznek benne</t>
        </is>
      </c>
      <c r="CK26" t="inlineStr">
        <is>
          <t>offerta
pubblica di titoli digitali tokenizzati scambiati nell'ambito delle
criptovalute e classificati come titoli dalla giurisdizione in cui sono emessi</t>
        </is>
      </c>
      <c r="CL26" t="inlineStr">
        <is>
          <t>viešame ir (arba) privačiame registre išleidžiamų kriptografinių apibrėžčių, įprastai įvardijamų kaip žetonai, kurie juos įsigijusiems asmenims suteikia įvairių teisių, kurios turi teisių, suteikiamų akcininkams, obligacijų ar kitų finansinių priemonių savininkams, požymių arba tas teises atitinka, viešas siūlymas</t>
        </is>
      </c>
      <c r="CM26" t="inlineStr">
        <is>
          <t/>
        </is>
      </c>
      <c r="CN26" t="inlineStr">
        <is>
          <t/>
        </is>
      </c>
      <c r="CO26" t="inlineStr">
        <is>
          <t>alternatieve financiering van een bedrijf of project in de vorm van het aanbieden van cryptovaluta op de blockchain via een gereguleerde uitgifte van tokens - vergelijkbaar met een aandeel (of obligatie) - met gebruik van blockchaintechnologie</t>
        </is>
      </c>
      <c r="CP26" t="inlineStr">
        <is>
          <t>sprzedaż początkowa tokenów, które są aktami własności danego majątku(np. nieruchomości, firmy)</t>
        </is>
      </c>
      <c r="CQ26" t="inlineStr">
        <is>
          <t/>
        </is>
      </c>
      <c r="CR26" t="inlineStr">
        <is>
          <t>metodă inovatoare de atragere a capitalului prin care o societate emite titluri de valoare bazate pe criptomonedă în vederea vânzării</t>
        </is>
      </c>
      <c r="CS26" t="inlineStr">
        <is>
          <t/>
        </is>
      </c>
      <c r="CT26" t="inlineStr">
        <is>
          <t/>
        </is>
      </c>
      <c r="CU26" t="inlineStr">
        <is>
          <t/>
        </is>
      </c>
    </row>
    <row r="27">
      <c r="A27" s="1" t="str">
        <f>HYPERLINK("https://iate.europa.eu/entry/result/3591821/all", "3591821")</f>
        <v>3591821</v>
      </c>
      <c r="B27" t="inlineStr">
        <is>
          <t>EDUCATION AND COMMUNICATIONS;FINANCE</t>
        </is>
      </c>
      <c r="C27" t="inlineStr">
        <is>
          <t>EDUCATION AND COMMUNICATIONS|information technology and data processing;FINANCE</t>
        </is>
      </c>
      <c r="D27" t="inlineStr">
        <is>
          <t/>
        </is>
      </c>
      <c r="E27" t="inlineStr">
        <is>
          <t/>
        </is>
      </c>
      <c r="F27" t="inlineStr">
        <is>
          <t/>
        </is>
      </c>
      <c r="G27" t="inlineStr">
        <is>
          <t/>
        </is>
      </c>
      <c r="H27" t="inlineStr">
        <is>
          <t/>
        </is>
      </c>
      <c r="I27" t="inlineStr">
        <is>
          <t/>
        </is>
      </c>
      <c r="J27" t="inlineStr">
        <is>
          <t>ESSIF|europæisk selvsuveræn identitets-framework</t>
        </is>
      </c>
      <c r="K27" t="inlineStr">
        <is>
          <t>2|2</t>
        </is>
      </c>
      <c r="L27" t="inlineStr">
        <is>
          <t>|</t>
        </is>
      </c>
      <c r="M27" t="inlineStr">
        <is>
          <t>Europäischer Rahmen für die selbstbestimmte Identität</t>
        </is>
      </c>
      <c r="N27" t="inlineStr">
        <is>
          <t>2</t>
        </is>
      </c>
      <c r="O27" t="inlineStr">
        <is>
          <t>proposed</t>
        </is>
      </c>
      <c r="P27" t="inlineStr">
        <is>
          <t>Ευρωπαϊκό πλαίσιο αυτοκυρίαρχης ταυτότητας|ESSIF</t>
        </is>
      </c>
      <c r="Q27" t="inlineStr">
        <is>
          <t>3|3</t>
        </is>
      </c>
      <c r="R27" t="inlineStr">
        <is>
          <t>|</t>
        </is>
      </c>
      <c r="S27" t="inlineStr">
        <is>
          <t>ESSIF|European Self-Sovereign Identity Framework</t>
        </is>
      </c>
      <c r="T27" t="inlineStr">
        <is>
          <t>3|3</t>
        </is>
      </c>
      <c r="U27" t="inlineStr">
        <is>
          <t>|</t>
        </is>
      </c>
      <c r="V27" t="inlineStr">
        <is>
          <t>ESSIF|Marco Europeo de Identidad Soberana</t>
        </is>
      </c>
      <c r="W27" t="inlineStr">
        <is>
          <t>2|2</t>
        </is>
      </c>
      <c r="X27" t="inlineStr">
        <is>
          <t>|</t>
        </is>
      </c>
      <c r="Y27" t="inlineStr">
        <is>
          <t>Euroopa suveräänidentiteedi raamistik</t>
        </is>
      </c>
      <c r="Z27" t="inlineStr">
        <is>
          <t>3</t>
        </is>
      </c>
      <c r="AA27" t="inlineStr">
        <is>
          <t/>
        </is>
      </c>
      <c r="AB27" t="inlineStr">
        <is>
          <t>eurooppalainen digitaalisen identiteetin itsehallintakehys</t>
        </is>
      </c>
      <c r="AC27" t="inlineStr">
        <is>
          <t>3</t>
        </is>
      </c>
      <c r="AD27" t="inlineStr">
        <is>
          <t>proposed</t>
        </is>
      </c>
      <c r="AE27" t="inlineStr">
        <is>
          <t>cadre de déploiement européen pour l'identité souveraine</t>
        </is>
      </c>
      <c r="AF27" t="inlineStr">
        <is>
          <t>2</t>
        </is>
      </c>
      <c r="AG27" t="inlineStr">
        <is>
          <t>proposed</t>
        </is>
      </c>
      <c r="AH27" t="inlineStr">
        <is>
          <t>Creat Eorpach um Chéannacht Fhéincheannasach</t>
        </is>
      </c>
      <c r="AI27" t="inlineStr">
        <is>
          <t>3</t>
        </is>
      </c>
      <c r="AJ27" t="inlineStr">
        <is>
          <t/>
        </is>
      </c>
      <c r="AK27" t="inlineStr">
        <is>
          <t/>
        </is>
      </c>
      <c r="AL27" t="inlineStr">
        <is>
          <t/>
        </is>
      </c>
      <c r="AM27" t="inlineStr">
        <is>
          <t/>
        </is>
      </c>
      <c r="AN27" t="inlineStr">
        <is>
          <t/>
        </is>
      </c>
      <c r="AO27" t="inlineStr">
        <is>
          <t/>
        </is>
      </c>
      <c r="AP27" t="inlineStr">
        <is>
          <t/>
        </is>
      </c>
      <c r="AQ27" t="inlineStr">
        <is>
          <t>European Self Sovereign Identity Framework|ESSIF|quadro europeo di identità auto-sovrana</t>
        </is>
      </c>
      <c r="AR27" t="inlineStr">
        <is>
          <t>3|3|2</t>
        </is>
      </c>
      <c r="AS27" t="inlineStr">
        <is>
          <t>||</t>
        </is>
      </c>
      <c r="AT27" t="inlineStr">
        <is>
          <t>Europinės nepriklausomos tapatybės sistema</t>
        </is>
      </c>
      <c r="AU27" t="inlineStr">
        <is>
          <t>2</t>
        </is>
      </c>
      <c r="AV27" t="inlineStr">
        <is>
          <t>proposed</t>
        </is>
      </c>
      <c r="AW27" t="inlineStr">
        <is>
          <t>Eiropas Identitātes pašnoteikšanas satvars</t>
        </is>
      </c>
      <c r="AX27" t="inlineStr">
        <is>
          <t>2</t>
        </is>
      </c>
      <c r="AY27" t="inlineStr">
        <is>
          <t/>
        </is>
      </c>
      <c r="AZ27" t="inlineStr">
        <is>
          <t>ESSIF|Qafas Ewropew għall-Identità Awtosovrana</t>
        </is>
      </c>
      <c r="BA27" t="inlineStr">
        <is>
          <t>3|2</t>
        </is>
      </c>
      <c r="BB27" t="inlineStr">
        <is>
          <t>|</t>
        </is>
      </c>
      <c r="BC27" t="inlineStr">
        <is>
          <t>European Self Sovereign Identity Framework|ESSIF</t>
        </is>
      </c>
      <c r="BD27" t="inlineStr">
        <is>
          <t>2|2</t>
        </is>
      </c>
      <c r="BE27" t="inlineStr">
        <is>
          <t>|</t>
        </is>
      </c>
      <c r="BF27" t="inlineStr">
        <is>
          <t>europejskie ramy tożsamości suwerennej</t>
        </is>
      </c>
      <c r="BG27" t="inlineStr">
        <is>
          <t>2</t>
        </is>
      </c>
      <c r="BH27" t="inlineStr">
        <is>
          <t/>
        </is>
      </c>
      <c r="BI27" t="inlineStr">
        <is>
          <t/>
        </is>
      </c>
      <c r="BJ27" t="inlineStr">
        <is>
          <t/>
        </is>
      </c>
      <c r="BK27" t="inlineStr">
        <is>
          <t/>
        </is>
      </c>
      <c r="BL27" t="inlineStr">
        <is>
          <t>Cadrul european pentru identitatea autonomă</t>
        </is>
      </c>
      <c r="BM27" t="inlineStr">
        <is>
          <t>2</t>
        </is>
      </c>
      <c r="BN27" t="inlineStr">
        <is>
          <t/>
        </is>
      </c>
      <c r="BO27" t="inlineStr">
        <is>
          <t/>
        </is>
      </c>
      <c r="BP27" t="inlineStr">
        <is>
          <t/>
        </is>
      </c>
      <c r="BQ27" t="inlineStr">
        <is>
          <t/>
        </is>
      </c>
      <c r="BR27" t="inlineStr">
        <is>
          <t/>
        </is>
      </c>
      <c r="BS27" t="inlineStr">
        <is>
          <t/>
        </is>
      </c>
      <c r="BT27" t="inlineStr">
        <is>
          <t/>
        </is>
      </c>
      <c r="BU27" t="inlineStr">
        <is>
          <t>European Self-Sovereign Identity Framework|ESSIF</t>
        </is>
      </c>
      <c r="BV27" t="inlineStr">
        <is>
          <t>2|2</t>
        </is>
      </c>
      <c r="BW27" t="inlineStr">
        <is>
          <t>|</t>
        </is>
      </c>
      <c r="BX27" t="inlineStr">
        <is>
          <t/>
        </is>
      </c>
      <c r="BY27" t="inlineStr">
        <is>
          <t/>
        </is>
      </c>
      <c r="BZ27" t="inlineStr">
        <is>
          <t>ramme, der giver borgerne mulighed for at skabe og kontrollere deres digitale identitet og udføre sikker verifikation over for virksomheder og myndigheder</t>
        </is>
      </c>
      <c r="CA27" t="inlineStr">
        <is>
          <t>Unionsrahmen, mit dem Bürgerinnen und Bürger ihre digitale Identität erstellen und kontrollieren und sich gegenüber Unternehmen und staatlichen Stellen sicher authentifizieren können</t>
        </is>
      </c>
      <c r="CB27" t="inlineStr">
        <is>
          <t/>
        </is>
      </c>
      <c r="CC27" t="inlineStr">
        <is>
          <t>framework that allows citizens to create and control their digital identity and
securely authenticate with businesses and governments</t>
        </is>
      </c>
      <c r="CD27" t="inlineStr">
        <is>
          <t>Marco que permite a los ciudadanos crear y controlar su identidad digital y acreditarla de forma segura ante las empresas e instituciones.</t>
        </is>
      </c>
      <c r="CE27" t="inlineStr">
        <is>
          <t/>
        </is>
      </c>
      <c r="CF27" t="inlineStr">
        <is>
          <t/>
        </is>
      </c>
      <c r="CG27" t="inlineStr">
        <is>
          <t>cadre qui permet aux
citoyens de créer et de contrôler leur identité numérique et de s'authentifier
en toute sécurité auprès des entreprises et des gouvernements</t>
        </is>
      </c>
      <c r="CH27" t="inlineStr">
        <is>
          <t/>
        </is>
      </c>
      <c r="CI27" t="inlineStr">
        <is>
          <t/>
        </is>
      </c>
      <c r="CJ27" t="inlineStr">
        <is>
          <t/>
        </is>
      </c>
      <c r="CK27" t="inlineStr">
        <is>
          <t>quadro che consente
ai cittadini di creare e controllare la propria identità digitale e di
autenticarsi in modo sicuro con aziende e governi</t>
        </is>
      </c>
      <c r="CL27" t="inlineStr">
        <is>
          <t>europinė infrastruktūra, papildanti nacionalines elektronines tapatybės sistemas, kad būtų galima vykdyti operacijas su tokiais tapatybės duomenimis kaip mokesčių mokėtojo numeris, diplomo numeris, leidimo gyventi numeris ir kt.</t>
        </is>
      </c>
      <c r="CM27" t="inlineStr">
        <is>
          <t/>
        </is>
      </c>
      <c r="CN27" t="inlineStr">
        <is>
          <t>qafas li jippermetti liċ-ċittadini joħolqu u jikkontrollaw l-identità diġitali tagħhom u jawtentikaw b'mod sikur fil-konfront ta' impriżi u gvernijiet</t>
        </is>
      </c>
      <c r="CO27" t="inlineStr">
        <is>
          <t/>
        </is>
      </c>
      <c r="CP27" t="inlineStr">
        <is>
          <t/>
        </is>
      </c>
      <c r="CQ27" t="inlineStr">
        <is>
          <t/>
        </is>
      </c>
      <c r="CR27" t="inlineStr">
        <is>
          <t>cadru care permite cetățenilor să își creeze și să își controleze identitatea digitală și să se autentifice în siguranță pe lângă societăți și administrații</t>
        </is>
      </c>
      <c r="CS27" t="inlineStr">
        <is>
          <t/>
        </is>
      </c>
      <c r="CT27" t="inlineStr">
        <is>
          <t/>
        </is>
      </c>
      <c r="CU27" t="inlineStr">
        <is>
          <t/>
        </is>
      </c>
    </row>
    <row r="28">
      <c r="A28" s="1" t="str">
        <f>HYPERLINK("https://iate.europa.eu/entry/result/3591814/all", "3591814")</f>
        <v>3591814</v>
      </c>
      <c r="B28" t="inlineStr">
        <is>
          <t>EDUCATION AND COMMUNICATIONS;FINANCE</t>
        </is>
      </c>
      <c r="C28" t="inlineStr">
        <is>
          <t>EDUCATION AND COMMUNICATIONS|information technology and data processing;FINANCE</t>
        </is>
      </c>
      <c r="D28" t="inlineStr">
        <is>
          <t/>
        </is>
      </c>
      <c r="E28" t="inlineStr">
        <is>
          <t/>
        </is>
      </c>
      <c r="F28" t="inlineStr">
        <is>
          <t/>
        </is>
      </c>
      <c r="G28" t="inlineStr">
        <is>
          <t>evropská infrastruktura blockchainových služeb</t>
        </is>
      </c>
      <c r="H28" t="inlineStr">
        <is>
          <t>3</t>
        </is>
      </c>
      <c r="I28" t="inlineStr">
        <is>
          <t/>
        </is>
      </c>
      <c r="J28" t="inlineStr">
        <is>
          <t>europæisk infrastruktur for blockchaintjenester|EBSI</t>
        </is>
      </c>
      <c r="K28" t="inlineStr">
        <is>
          <t>3|3</t>
        </is>
      </c>
      <c r="L28" t="inlineStr">
        <is>
          <t>|</t>
        </is>
      </c>
      <c r="M28" t="inlineStr">
        <is>
          <t>Europäische Blockchain-Dienste-Infrastruktur</t>
        </is>
      </c>
      <c r="N28" t="inlineStr">
        <is>
          <t>3</t>
        </is>
      </c>
      <c r="O28" t="inlineStr">
        <is>
          <t/>
        </is>
      </c>
      <c r="P28" t="inlineStr">
        <is>
          <t>ευρωπαϊκή υποδομή για τις υπηρεσίες αλυσίδας συστοιχιών</t>
        </is>
      </c>
      <c r="Q28" t="inlineStr">
        <is>
          <t>3</t>
        </is>
      </c>
      <c r="R28" t="inlineStr">
        <is>
          <t/>
        </is>
      </c>
      <c r="S28" t="inlineStr">
        <is>
          <t>EBSI|European Blockchain Services Infrastructure</t>
        </is>
      </c>
      <c r="T28" t="inlineStr">
        <is>
          <t>3|3</t>
        </is>
      </c>
      <c r="U28" t="inlineStr">
        <is>
          <t>|</t>
        </is>
      </c>
      <c r="V28" t="inlineStr">
        <is>
          <t>infraestructura europea de cadena de bloques para los servicios</t>
        </is>
      </c>
      <c r="W28" t="inlineStr">
        <is>
          <t>3</t>
        </is>
      </c>
      <c r="X28" t="inlineStr">
        <is>
          <t/>
        </is>
      </c>
      <c r="Y28" t="inlineStr">
        <is>
          <t/>
        </is>
      </c>
      <c r="Z28" t="inlineStr">
        <is>
          <t/>
        </is>
      </c>
      <c r="AA28" t="inlineStr">
        <is>
          <t/>
        </is>
      </c>
      <c r="AB28" t="inlineStr">
        <is>
          <t>eurooppalainen lohkoketjupalveluinfrastruktuuri|EBSI</t>
        </is>
      </c>
      <c r="AC28" t="inlineStr">
        <is>
          <t>3|3</t>
        </is>
      </c>
      <c r="AD28" t="inlineStr">
        <is>
          <t>|</t>
        </is>
      </c>
      <c r="AE28" t="inlineStr">
        <is>
          <t>infrastructure européenne de services de chaînes de blocs</t>
        </is>
      </c>
      <c r="AF28" t="inlineStr">
        <is>
          <t>3</t>
        </is>
      </c>
      <c r="AG28" t="inlineStr">
        <is>
          <t/>
        </is>
      </c>
      <c r="AH28" t="inlineStr">
        <is>
          <t>Bonneagar Eorpach um Sheirbhísí Blochshlabhra</t>
        </is>
      </c>
      <c r="AI28" t="inlineStr">
        <is>
          <t>3</t>
        </is>
      </c>
      <c r="AJ28" t="inlineStr">
        <is>
          <t/>
        </is>
      </c>
      <c r="AK28" t="inlineStr">
        <is>
          <t/>
        </is>
      </c>
      <c r="AL28" t="inlineStr">
        <is>
          <t/>
        </is>
      </c>
      <c r="AM28" t="inlineStr">
        <is>
          <t/>
        </is>
      </c>
      <c r="AN28" t="inlineStr">
        <is>
          <t>európai blokklánc-infrastruktúra</t>
        </is>
      </c>
      <c r="AO28" t="inlineStr">
        <is>
          <t>2</t>
        </is>
      </c>
      <c r="AP28" t="inlineStr">
        <is>
          <t/>
        </is>
      </c>
      <c r="AQ28" t="inlineStr">
        <is>
          <t>infrastruttura europea di servizi blockchain|infrastruttura europea di blockchain per i servizi|EBSI</t>
        </is>
      </c>
      <c r="AR28" t="inlineStr">
        <is>
          <t>3|3|3</t>
        </is>
      </c>
      <c r="AS28" t="inlineStr">
        <is>
          <t>||</t>
        </is>
      </c>
      <c r="AT28" t="inlineStr">
        <is>
          <t>Europos blokų grandinės paslaugų infrastruktūra</t>
        </is>
      </c>
      <c r="AU28" t="inlineStr">
        <is>
          <t>3</t>
        </is>
      </c>
      <c r="AV28" t="inlineStr">
        <is>
          <t/>
        </is>
      </c>
      <c r="AW28" t="inlineStr">
        <is>
          <t>Eiropas blokķēžu pakalpojumu infrastruktūra</t>
        </is>
      </c>
      <c r="AX28" t="inlineStr">
        <is>
          <t>3</t>
        </is>
      </c>
      <c r="AY28" t="inlineStr">
        <is>
          <t/>
        </is>
      </c>
      <c r="AZ28" t="inlineStr">
        <is>
          <t>Infrastruttura Ewropea tal-Blockchain għas-Servizzi|EBSI</t>
        </is>
      </c>
      <c r="BA28" t="inlineStr">
        <is>
          <t>3|3</t>
        </is>
      </c>
      <c r="BB28" t="inlineStr">
        <is>
          <t>|</t>
        </is>
      </c>
      <c r="BC28" t="inlineStr">
        <is>
          <t>Europese Blokchaininfrastructuur voor diensten|EBSI</t>
        </is>
      </c>
      <c r="BD28" t="inlineStr">
        <is>
          <t>3|3</t>
        </is>
      </c>
      <c r="BE28" t="inlineStr">
        <is>
          <t>|</t>
        </is>
      </c>
      <c r="BF28" t="inlineStr">
        <is>
          <t>europejska infrastruktura usług technologii blockchain|europejska infrastruktura usług blockchain</t>
        </is>
      </c>
      <c r="BG28" t="inlineStr">
        <is>
          <t>3|3</t>
        </is>
      </c>
      <c r="BH28" t="inlineStr">
        <is>
          <t>|</t>
        </is>
      </c>
      <c r="BI28" t="inlineStr">
        <is>
          <t>Infraestrutura Europeia de Cadeia de Blocos no Setor dos Serviços</t>
        </is>
      </c>
      <c r="BJ28" t="inlineStr">
        <is>
          <t>3</t>
        </is>
      </c>
      <c r="BK28" t="inlineStr">
        <is>
          <t/>
        </is>
      </c>
      <c r="BL28" t="inlineStr">
        <is>
          <t>EBSI|infrastructura europeană de servicii bazate pe tehnologia blockchain|infrastructura europeană de servicii blockchain</t>
        </is>
      </c>
      <c r="BM28" t="inlineStr">
        <is>
          <t>3|3|2</t>
        </is>
      </c>
      <c r="BN28" t="inlineStr">
        <is>
          <t>||</t>
        </is>
      </c>
      <c r="BO28" t="inlineStr">
        <is>
          <t>európska infraštruktúra služieb blockchainu</t>
        </is>
      </c>
      <c r="BP28" t="inlineStr">
        <is>
          <t>3</t>
        </is>
      </c>
      <c r="BQ28" t="inlineStr">
        <is>
          <t/>
        </is>
      </c>
      <c r="BR28" t="inlineStr">
        <is>
          <t>evropska infrastruktura za storitve blokovne verige</t>
        </is>
      </c>
      <c r="BS28" t="inlineStr">
        <is>
          <t>3</t>
        </is>
      </c>
      <c r="BT28" t="inlineStr">
        <is>
          <t/>
        </is>
      </c>
      <c r="BU28" t="inlineStr">
        <is>
          <t>europeisk infrastruktur för blockkedjetjänster</t>
        </is>
      </c>
      <c r="BV28" t="inlineStr">
        <is>
          <t>3</t>
        </is>
      </c>
      <c r="BW28" t="inlineStr">
        <is>
          <t/>
        </is>
      </c>
      <c r="BX28" t="inlineStr">
        <is>
          <t/>
        </is>
      </c>
      <c r="BY28" t="inlineStr">
        <is>
          <t/>
        </is>
      </c>
      <c r="BZ28" t="inlineStr">
        <is>
          <t>paneuropæisk blockchainbaseret infrastruktur, som gør grænseoverskridende og nationale/lokale offentlige tjenester mere effektive og pålidelige</t>
        </is>
      </c>
      <c r="CA28" t="inlineStr">
        <is>
          <t/>
        </is>
      </c>
      <c r="CB28" t="inlineStr">
        <is>
          <t/>
        </is>
      </c>
      <c r="CC28" t="inlineStr">
        <is>
          <t>network of nodes distributed across Europe to deliver cross-border public services using blockchain technology</t>
        </is>
      </c>
      <c r="CD28" t="inlineStr">
        <is>
          <t>Red de nodos distribuidos por toda Europa con el objetivo de ofrecer servicios públicos transfronterizos mediante la tecnología de cadena de bloques.</t>
        </is>
      </c>
      <c r="CE28" t="inlineStr">
        <is>
          <t/>
        </is>
      </c>
      <c r="CF28" t="inlineStr">
        <is>
          <t/>
        </is>
      </c>
      <c r="CG28" t="inlineStr">
        <is>
          <t>réseau de nœuds répartis dans toute l'Europe visant à fournir des
services publics transfrontaliers en s’appuyant sur la &lt;a href="https://iate.europa.eu/entry/result/3571878/fr" target="_blank"&gt;chaîne de blocs&lt;/a&gt;</t>
        </is>
      </c>
      <c r="CH28" t="inlineStr">
        <is>
          <t/>
        </is>
      </c>
      <c r="CI28" t="inlineStr">
        <is>
          <t/>
        </is>
      </c>
      <c r="CJ28" t="inlineStr">
        <is>
          <t/>
        </is>
      </c>
      <c r="CK28" t="inlineStr">
        <is>
          <t>rete di
nodi distribuiti in tutta Europa per fornire servizi pubblici transfrontalieri
utilizzando la tecnologia blockchain</t>
        </is>
      </c>
      <c r="CL28" t="inlineStr">
        <is>
          <t>ES masto blokų grandinės infrastruktūra, sudaryta iš sąveikių lygiarangių bazinių stočių, kurias ES lygmeniu administruoja Komisija, o nacionaliniu lygmeniu – valstybės narės</t>
        </is>
      </c>
      <c r="CM28" t="inlineStr">
        <is>
          <t/>
        </is>
      </c>
      <c r="CN28" t="inlineStr">
        <is>
          <t/>
        </is>
      </c>
      <c r="CO28" t="inlineStr">
        <is>
          <t/>
        </is>
      </c>
      <c r="CP28" t="inlineStr">
        <is>
          <t/>
        </is>
      </c>
      <c r="CQ28" t="inlineStr">
        <is>
          <t/>
        </is>
      </c>
      <c r="CR28" t="inlineStr">
        <is>
          <t/>
        </is>
      </c>
      <c r="CS28" t="inlineStr">
        <is>
          <t>celoeurópska sieť uzlov na poskytovanie cezhraničných verejných služieb využitím technológie blockchainu</t>
        </is>
      </c>
      <c r="CT28" t="inlineStr">
        <is>
          <t/>
        </is>
      </c>
      <c r="CU28" t="inlineStr">
        <is>
          <t/>
        </is>
      </c>
    </row>
    <row r="29">
      <c r="A29" s="1" t="str">
        <f>HYPERLINK("https://iate.europa.eu/entry/result/3591811/all", "3591811")</f>
        <v>3591811</v>
      </c>
      <c r="B29" t="inlineStr">
        <is>
          <t>EDUCATION AND COMMUNICATIONS;FINANCE</t>
        </is>
      </c>
      <c r="C29" t="inlineStr">
        <is>
          <t>EDUCATION AND COMMUNICATIONS|information technology and data processing;FINANCE</t>
        </is>
      </c>
      <c r="D29" t="inlineStr">
        <is>
          <t>силоз за блокова верига</t>
        </is>
      </c>
      <c r="E29" t="inlineStr">
        <is>
          <t>0</t>
        </is>
      </c>
      <c r="F29" t="inlineStr">
        <is>
          <t>proposed</t>
        </is>
      </c>
      <c r="G29" t="inlineStr">
        <is>
          <t/>
        </is>
      </c>
      <c r="H29" t="inlineStr">
        <is>
          <t/>
        </is>
      </c>
      <c r="I29" t="inlineStr">
        <is>
          <t/>
        </is>
      </c>
      <c r="J29" t="inlineStr">
        <is>
          <t>blockchainsilo</t>
        </is>
      </c>
      <c r="K29" t="inlineStr">
        <is>
          <t>2</t>
        </is>
      </c>
      <c r="L29" t="inlineStr">
        <is>
          <t/>
        </is>
      </c>
      <c r="M29" t="inlineStr">
        <is>
          <t>Blockchain-Silo</t>
        </is>
      </c>
      <c r="N29" t="inlineStr">
        <is>
          <t>3</t>
        </is>
      </c>
      <c r="O29" t="inlineStr">
        <is>
          <t/>
        </is>
      </c>
      <c r="P29" t="inlineStr">
        <is>
          <t>σιλό blockchain</t>
        </is>
      </c>
      <c r="Q29" t="inlineStr">
        <is>
          <t>2</t>
        </is>
      </c>
      <c r="R29" t="inlineStr">
        <is>
          <t>proposed</t>
        </is>
      </c>
      <c r="S29" t="inlineStr">
        <is>
          <t>blockchain silo</t>
        </is>
      </c>
      <c r="T29" t="inlineStr">
        <is>
          <t>3</t>
        </is>
      </c>
      <c r="U29" t="inlineStr">
        <is>
          <t/>
        </is>
      </c>
      <c r="V29" t="inlineStr">
        <is>
          <t>«silo» en la cadena de bloques</t>
        </is>
      </c>
      <c r="W29" t="inlineStr">
        <is>
          <t>3</t>
        </is>
      </c>
      <c r="X29" t="inlineStr">
        <is>
          <t/>
        </is>
      </c>
      <c r="Y29" t="inlineStr">
        <is>
          <t/>
        </is>
      </c>
      <c r="Z29" t="inlineStr">
        <is>
          <t/>
        </is>
      </c>
      <c r="AA29" t="inlineStr">
        <is>
          <t/>
        </is>
      </c>
      <c r="AB29" t="inlineStr">
        <is>
          <t>lohkoketjusiilo</t>
        </is>
      </c>
      <c r="AC29" t="inlineStr">
        <is>
          <t>2</t>
        </is>
      </c>
      <c r="AD29" t="inlineStr">
        <is>
          <t>proposed</t>
        </is>
      </c>
      <c r="AE29" t="inlineStr">
        <is>
          <t>silo de chaînes de blocs</t>
        </is>
      </c>
      <c r="AF29" t="inlineStr">
        <is>
          <t>2</t>
        </is>
      </c>
      <c r="AG29" t="inlineStr">
        <is>
          <t/>
        </is>
      </c>
      <c r="AH29" t="inlineStr">
        <is>
          <t>stóras blocshlabhra</t>
        </is>
      </c>
      <c r="AI29" t="inlineStr">
        <is>
          <t>3</t>
        </is>
      </c>
      <c r="AJ29" t="inlineStr">
        <is>
          <t/>
        </is>
      </c>
      <c r="AK29" t="inlineStr">
        <is>
          <t/>
        </is>
      </c>
      <c r="AL29" t="inlineStr">
        <is>
          <t/>
        </is>
      </c>
      <c r="AM29" t="inlineStr">
        <is>
          <t/>
        </is>
      </c>
      <c r="AN29" t="inlineStr">
        <is>
          <t/>
        </is>
      </c>
      <c r="AO29" t="inlineStr">
        <is>
          <t/>
        </is>
      </c>
      <c r="AP29" t="inlineStr">
        <is>
          <t/>
        </is>
      </c>
      <c r="AQ29" t="inlineStr">
        <is>
          <t>silo nella blockchain</t>
        </is>
      </c>
      <c r="AR29" t="inlineStr">
        <is>
          <t>3</t>
        </is>
      </c>
      <c r="AS29" t="inlineStr">
        <is>
          <t/>
        </is>
      </c>
      <c r="AT29" t="inlineStr">
        <is>
          <t>izoliuotoji blokų grandinės sistema</t>
        </is>
      </c>
      <c r="AU29" t="inlineStr">
        <is>
          <t>2</t>
        </is>
      </c>
      <c r="AV29" t="inlineStr">
        <is>
          <t>proposed</t>
        </is>
      </c>
      <c r="AW29" t="inlineStr">
        <is>
          <t>blokķēdes siloss</t>
        </is>
      </c>
      <c r="AX29" t="inlineStr">
        <is>
          <t>2</t>
        </is>
      </c>
      <c r="AY29" t="inlineStr">
        <is>
          <t/>
        </is>
      </c>
      <c r="AZ29" t="inlineStr">
        <is>
          <t>silo tal-blockchain</t>
        </is>
      </c>
      <c r="BA29" t="inlineStr">
        <is>
          <t>3</t>
        </is>
      </c>
      <c r="BB29" t="inlineStr">
        <is>
          <t/>
        </is>
      </c>
      <c r="BC29" t="inlineStr">
        <is>
          <t>blockchainsilo</t>
        </is>
      </c>
      <c r="BD29" t="inlineStr">
        <is>
          <t>2</t>
        </is>
      </c>
      <c r="BE29" t="inlineStr">
        <is>
          <t/>
        </is>
      </c>
      <c r="BF29" t="inlineStr">
        <is>
          <t>silos blockchain</t>
        </is>
      </c>
      <c r="BG29" t="inlineStr">
        <is>
          <t>2</t>
        </is>
      </c>
      <c r="BH29" t="inlineStr">
        <is>
          <t/>
        </is>
      </c>
      <c r="BI29" t="inlineStr">
        <is>
          <t>silo de dados da cadeia de blocos</t>
        </is>
      </c>
      <c r="BJ29" t="inlineStr">
        <is>
          <t>2</t>
        </is>
      </c>
      <c r="BK29" t="inlineStr">
        <is>
          <t/>
        </is>
      </c>
      <c r="BL29" t="inlineStr">
        <is>
          <t>siloz de date blockchain</t>
        </is>
      </c>
      <c r="BM29" t="inlineStr">
        <is>
          <t>2</t>
        </is>
      </c>
      <c r="BN29" t="inlineStr">
        <is>
          <t/>
        </is>
      </c>
      <c r="BO29" t="inlineStr">
        <is>
          <t>blockchainové silo</t>
        </is>
      </c>
      <c r="BP29" t="inlineStr">
        <is>
          <t>2</t>
        </is>
      </c>
      <c r="BQ29" t="inlineStr">
        <is>
          <t/>
        </is>
      </c>
      <c r="BR29" t="inlineStr">
        <is>
          <t/>
        </is>
      </c>
      <c r="BS29" t="inlineStr">
        <is>
          <t/>
        </is>
      </c>
      <c r="BT29" t="inlineStr">
        <is>
          <t/>
        </is>
      </c>
      <c r="BU29" t="inlineStr">
        <is>
          <t/>
        </is>
      </c>
      <c r="BV29" t="inlineStr">
        <is>
          <t/>
        </is>
      </c>
      <c r="BW29" t="inlineStr">
        <is>
          <t/>
        </is>
      </c>
      <c r="BX29" t="inlineStr">
        <is>
          <t>система за управление на блокови вериги, която не е в състояние да комуникира свободно с други системи за управление на блокови вериги</t>
        </is>
      </c>
      <c r="BY29" t="inlineStr">
        <is>
          <t/>
        </is>
      </c>
      <c r="BZ29" t="inlineStr">
        <is>
          <t>system til administration af blockchain, som ikke frit kan kommunikere med andre systemer til administration af blockchain</t>
        </is>
      </c>
      <c r="CA29" t="inlineStr">
        <is>
          <t/>
        </is>
      </c>
      <c r="CB29" t="inlineStr">
        <is>
          <t/>
        </is>
      </c>
      <c r="CC29" t="inlineStr">
        <is>
          <t>blockchain
management system that is unable to freely communicate with other blockchain
management systems</t>
        </is>
      </c>
      <c r="CD29" t="inlineStr">
        <is>
          <t/>
        </is>
      </c>
      <c r="CE29" t="inlineStr">
        <is>
          <t/>
        </is>
      </c>
      <c r="CF29" t="inlineStr">
        <is>
          <t/>
        </is>
      </c>
      <c r="CG29" t="inlineStr">
        <is>
          <t/>
        </is>
      </c>
      <c r="CH29" t="inlineStr">
        <is>
          <t/>
        </is>
      </c>
      <c r="CI29" t="inlineStr">
        <is>
          <t/>
        </is>
      </c>
      <c r="CJ29" t="inlineStr">
        <is>
          <t/>
        </is>
      </c>
      <c r="CK29" t="inlineStr">
        <is>
          <t>sistema di
gestione di blockchain che non è in grado di comunicare liberamente con altri
sistemi di gestione di blockchain</t>
        </is>
      </c>
      <c r="CL29" t="inlineStr">
        <is>
          <t>su kitomis sistemomis ar terchnologijomis nesąveikaujanti blokų grandinės sistema</t>
        </is>
      </c>
      <c r="CM29" t="inlineStr">
        <is>
          <t/>
        </is>
      </c>
      <c r="CN29" t="inlineStr">
        <is>
          <t>sistema ta' ġestjoni tal-blockchain li ma tistax tikkomunika liberament ma' sistema ta' ġestjoni tal-blockchain oħrajn</t>
        </is>
      </c>
      <c r="CO29" t="inlineStr">
        <is>
          <t>blockchainbeheersysteem dat niet in staat is tot interactie met andere blockchainbeheersystemen die gerelateerd zijn of zouden moeten zijn</t>
        </is>
      </c>
      <c r="CP29" t="inlineStr">
        <is>
          <t>odrębny system, w którym są przechowywane dane blockchain</t>
        </is>
      </c>
      <c r="CQ29" t="inlineStr">
        <is>
          <t/>
        </is>
      </c>
      <c r="CR29" t="inlineStr">
        <is>
          <t/>
        </is>
      </c>
      <c r="CS29" t="inlineStr">
        <is>
          <t>systém riadenia blockchainu, ktorý nedokáže voľne komunikovať s inými systémami riadenia blockchainu</t>
        </is>
      </c>
      <c r="CT29" t="inlineStr">
        <is>
          <t/>
        </is>
      </c>
      <c r="CU29" t="inlineStr">
        <is>
          <t/>
        </is>
      </c>
    </row>
    <row r="30">
      <c r="A30" s="1" t="str">
        <f>HYPERLINK("https://iate.europa.eu/entry/result/3591813/all", "3591813")</f>
        <v>3591813</v>
      </c>
      <c r="B30" t="inlineStr">
        <is>
          <t>FINANCE</t>
        </is>
      </c>
      <c r="C30" t="inlineStr">
        <is>
          <t>FINANCE|financial institutions and credit</t>
        </is>
      </c>
      <c r="D30" t="inlineStr">
        <is>
          <t>население без банкова сметка|население, което е извън мрежата на банковите услуги</t>
        </is>
      </c>
      <c r="E30" t="inlineStr">
        <is>
          <t>3|3</t>
        </is>
      </c>
      <c r="F30" t="inlineStr">
        <is>
          <t>|</t>
        </is>
      </c>
      <c r="G30" t="inlineStr">
        <is>
          <t/>
        </is>
      </c>
      <c r="H30" t="inlineStr">
        <is>
          <t/>
        </is>
      </c>
      <c r="I30" t="inlineStr">
        <is>
          <t/>
        </is>
      </c>
      <c r="J30" t="inlineStr">
        <is>
          <t>bankløs del af befolkningen|bankløs befolkning</t>
        </is>
      </c>
      <c r="K30" t="inlineStr">
        <is>
          <t>3|3</t>
        </is>
      </c>
      <c r="L30" t="inlineStr">
        <is>
          <t>|</t>
        </is>
      </c>
      <c r="M30" t="inlineStr">
        <is>
          <t>Menschen ohne Bankkonto|Personen ohne Bankkonto</t>
        </is>
      </c>
      <c r="N30" t="inlineStr">
        <is>
          <t>3|3</t>
        </is>
      </c>
      <c r="O30" t="inlineStr">
        <is>
          <t>|</t>
        </is>
      </c>
      <c r="P30" t="inlineStr">
        <is>
          <t>πληθυσμός με μηδενική χρήση τραπεζικών υπηρεσιών</t>
        </is>
      </c>
      <c r="Q30" t="inlineStr">
        <is>
          <t>3</t>
        </is>
      </c>
      <c r="R30" t="inlineStr">
        <is>
          <t/>
        </is>
      </c>
      <c r="S30" t="inlineStr">
        <is>
          <t>unbanked population</t>
        </is>
      </c>
      <c r="T30" t="inlineStr">
        <is>
          <t>3</t>
        </is>
      </c>
      <c r="U30" t="inlineStr">
        <is>
          <t/>
        </is>
      </c>
      <c r="V30" t="inlineStr">
        <is>
          <t>población sin cuenta bancaria</t>
        </is>
      </c>
      <c r="W30" t="inlineStr">
        <is>
          <t>3</t>
        </is>
      </c>
      <c r="X30" t="inlineStr">
        <is>
          <t/>
        </is>
      </c>
      <c r="Y30" t="inlineStr">
        <is>
          <t>pangakontota elanikkond</t>
        </is>
      </c>
      <c r="Z30" t="inlineStr">
        <is>
          <t>2</t>
        </is>
      </c>
      <c r="AA30" t="inlineStr">
        <is>
          <t/>
        </is>
      </c>
      <c r="AB30" t="inlineStr">
        <is>
          <t>pankkipalvelujen ulottumattomissa oleva väestö|pankkipalvelujärjestelmän ulkopuolella oleva väestö</t>
        </is>
      </c>
      <c r="AC30" t="inlineStr">
        <is>
          <t>3|3</t>
        </is>
      </c>
      <c r="AD30" t="inlineStr">
        <is>
          <t>|</t>
        </is>
      </c>
      <c r="AE30" t="inlineStr">
        <is>
          <t/>
        </is>
      </c>
      <c r="AF30" t="inlineStr">
        <is>
          <t/>
        </is>
      </c>
      <c r="AG30" t="inlineStr">
        <is>
          <t/>
        </is>
      </c>
      <c r="AH30" t="inlineStr">
        <is>
          <t>daoine gan cuntas bainc</t>
        </is>
      </c>
      <c r="AI30" t="inlineStr">
        <is>
          <t>3</t>
        </is>
      </c>
      <c r="AJ30" t="inlineStr">
        <is>
          <t/>
        </is>
      </c>
      <c r="AK30" t="inlineStr">
        <is>
          <t/>
        </is>
      </c>
      <c r="AL30" t="inlineStr">
        <is>
          <t/>
        </is>
      </c>
      <c r="AM30" t="inlineStr">
        <is>
          <t/>
        </is>
      </c>
      <c r="AN30" t="inlineStr">
        <is>
          <t/>
        </is>
      </c>
      <c r="AO30" t="inlineStr">
        <is>
          <t/>
        </is>
      </c>
      <c r="AP30" t="inlineStr">
        <is>
          <t/>
        </is>
      </c>
      <c r="AQ30" t="inlineStr">
        <is>
          <t>popolazione priva di un conto bancario</t>
        </is>
      </c>
      <c r="AR30" t="inlineStr">
        <is>
          <t>3</t>
        </is>
      </c>
      <c r="AS30" t="inlineStr">
        <is>
          <t/>
        </is>
      </c>
      <c r="AT30" t="inlineStr">
        <is>
          <t>banko sąskaitos neturintys gyventojai</t>
        </is>
      </c>
      <c r="AU30" t="inlineStr">
        <is>
          <t>3</t>
        </is>
      </c>
      <c r="AV30" t="inlineStr">
        <is>
          <t/>
        </is>
      </c>
      <c r="AW30" t="inlineStr">
        <is>
          <t>iedzīvotāji, kam nav bankas konta</t>
        </is>
      </c>
      <c r="AX30" t="inlineStr">
        <is>
          <t>2</t>
        </is>
      </c>
      <c r="AY30" t="inlineStr">
        <is>
          <t/>
        </is>
      </c>
      <c r="AZ30" t="inlineStr">
        <is>
          <t>popolazzjoni li ma għandhiex aċċess għas-servizzi bankarji</t>
        </is>
      </c>
      <c r="BA30" t="inlineStr">
        <is>
          <t>3</t>
        </is>
      </c>
      <c r="BB30" t="inlineStr">
        <is>
          <t/>
        </is>
      </c>
      <c r="BC30" t="inlineStr">
        <is>
          <t>banklozen|bankloze bevolking|mensen zonder bankrekening</t>
        </is>
      </c>
      <c r="BD30" t="inlineStr">
        <is>
          <t>2|2|2</t>
        </is>
      </c>
      <c r="BE30" t="inlineStr">
        <is>
          <t>||</t>
        </is>
      </c>
      <c r="BF30" t="inlineStr">
        <is>
          <t>osoby nieubankowione</t>
        </is>
      </c>
      <c r="BG30" t="inlineStr">
        <is>
          <t>3</t>
        </is>
      </c>
      <c r="BH30" t="inlineStr">
        <is>
          <t/>
        </is>
      </c>
      <c r="BI30" t="inlineStr">
        <is>
          <t>população sem acesso a bancos</t>
        </is>
      </c>
      <c r="BJ30" t="inlineStr">
        <is>
          <t>3</t>
        </is>
      </c>
      <c r="BK30" t="inlineStr">
        <is>
          <t/>
        </is>
      </c>
      <c r="BL30" t="inlineStr">
        <is>
          <t>populație care nu are acces la servicii bancare</t>
        </is>
      </c>
      <c r="BM30" t="inlineStr">
        <is>
          <t>3</t>
        </is>
      </c>
      <c r="BN30" t="inlineStr">
        <is>
          <t/>
        </is>
      </c>
      <c r="BO30" t="inlineStr">
        <is>
          <t>osoby, ktoré nevyužívajú bankové služby</t>
        </is>
      </c>
      <c r="BP30" t="inlineStr">
        <is>
          <t>3</t>
        </is>
      </c>
      <c r="BQ30" t="inlineStr">
        <is>
          <t/>
        </is>
      </c>
      <c r="BR30" t="inlineStr">
        <is>
          <t>ljudje brez dostopa do bančnih storitev</t>
        </is>
      </c>
      <c r="BS30" t="inlineStr">
        <is>
          <t>2</t>
        </is>
      </c>
      <c r="BT30" t="inlineStr">
        <is>
          <t/>
        </is>
      </c>
      <c r="BU30" t="inlineStr">
        <is>
          <t>del av befolkningen som saknar bankkonto</t>
        </is>
      </c>
      <c r="BV30" t="inlineStr">
        <is>
          <t>3</t>
        </is>
      </c>
      <c r="BW30" t="inlineStr">
        <is>
          <t/>
        </is>
      </c>
      <c r="BX30" t="inlineStr">
        <is>
          <t/>
        </is>
      </c>
      <c r="BY30" t="inlineStr">
        <is>
          <t/>
        </is>
      </c>
      <c r="BZ30" t="inlineStr">
        <is>
          <t>personer, der står uden for den
almindelige bank‑ og finanssektor</t>
        </is>
      </c>
      <c r="CA30" t="inlineStr">
        <is>
          <t>Menschen, die nicht am Bank- und Finanzgeschehen teilhaben</t>
        </is>
      </c>
      <c r="CB30" t="inlineStr">
        <is>
          <t/>
        </is>
      </c>
      <c r="CC30" t="inlineStr">
        <is>
          <t>people
who remain outside the banking and financial mainstream</t>
        </is>
      </c>
      <c r="CD30" t="inlineStr">
        <is>
          <t>Personas que permanecen fuera del circuito convencional bancario y financiero.</t>
        </is>
      </c>
      <c r="CE30" t="inlineStr">
        <is>
          <t/>
        </is>
      </c>
      <c r="CF30" t="inlineStr">
        <is>
          <t>ihmiset, joille ei ole tarjolla pankkirahoitusta ja -palveluja</t>
        </is>
      </c>
      <c r="CG30" t="inlineStr">
        <is>
          <t/>
        </is>
      </c>
      <c r="CH30" t="inlineStr">
        <is>
          <t/>
        </is>
      </c>
      <c r="CI30" t="inlineStr">
        <is>
          <t/>
        </is>
      </c>
      <c r="CJ30" t="inlineStr">
        <is>
          <t/>
        </is>
      </c>
      <c r="CK30" t="inlineStr">
        <is>
          <t>quanti
rimangono al di fuori del sistema bancario e finanziario</t>
        </is>
      </c>
      <c r="CL30" t="inlineStr">
        <is>
          <t>asmenys, kurie neturi galimybės atsidaryti banko sąskaitos arba nenori to padaryti</t>
        </is>
      </c>
      <c r="CM30" t="inlineStr">
        <is>
          <t/>
        </is>
      </c>
      <c r="CN30" t="inlineStr">
        <is>
          <t>persuni li jibqgħu barra mis-settur bankarju u finanzjarju formali</t>
        </is>
      </c>
      <c r="CO30" t="inlineStr">
        <is>
          <t/>
        </is>
      </c>
      <c r="CP30" t="inlineStr">
        <is>
          <t>osoby nieposiadające rachunku płatniczego ani konta bankowego i bez żadnego kontaktu
z sektorem bankowym</t>
        </is>
      </c>
      <c r="CQ30" t="inlineStr">
        <is>
          <t/>
        </is>
      </c>
      <c r="CR30" t="inlineStr">
        <is>
          <t/>
        </is>
      </c>
      <c r="CS30" t="inlineStr">
        <is>
          <t/>
        </is>
      </c>
      <c r="CT30" t="inlineStr">
        <is>
          <t/>
        </is>
      </c>
      <c r="CU30" t="inlineStr">
        <is>
          <t>personer som står utanför den ordinarie bank- och finansmarknaden</t>
        </is>
      </c>
    </row>
    <row r="31">
      <c r="A31" s="1" t="str">
        <f>HYPERLINK("https://iate.europa.eu/entry/result/3555885/all", "3555885")</f>
        <v>3555885</v>
      </c>
      <c r="B31" t="inlineStr">
        <is>
          <t>INTERNATIONAL ORGANISATIONS;FINANCE</t>
        </is>
      </c>
      <c r="C31" t="inlineStr">
        <is>
          <t>INTERNATIONAL ORGANISATIONS|European organisations|European organisation;FINANCE</t>
        </is>
      </c>
      <c r="D31" t="inlineStr">
        <is>
          <t>SecuRe Pay|Европейски форум за сигурността на плащанията на дребно</t>
        </is>
      </c>
      <c r="E31" t="inlineStr">
        <is>
          <t>3|3</t>
        </is>
      </c>
      <c r="F31" t="inlineStr">
        <is>
          <t>|</t>
        </is>
      </c>
      <c r="G31" t="inlineStr">
        <is>
          <t>Evropské fórum pro bezpečnost malých plateb</t>
        </is>
      </c>
      <c r="H31" t="inlineStr">
        <is>
          <t>3</t>
        </is>
      </c>
      <c r="I31" t="inlineStr">
        <is>
          <t/>
        </is>
      </c>
      <c r="J31" t="inlineStr">
        <is>
          <t>SecurePay-forummet|det europæiske forum for sikkerhed ved detailbetalinger</t>
        </is>
      </c>
      <c r="K31" t="inlineStr">
        <is>
          <t>3|3</t>
        </is>
      </c>
      <c r="L31" t="inlineStr">
        <is>
          <t>|</t>
        </is>
      </c>
      <c r="M31" t="inlineStr">
        <is>
          <t>SecuRePay|Europäisches Forum zur Sicherheit von Massenzahlungen</t>
        </is>
      </c>
      <c r="N31" t="inlineStr">
        <is>
          <t>2|2</t>
        </is>
      </c>
      <c r="O31" t="inlineStr">
        <is>
          <t>|</t>
        </is>
      </c>
      <c r="P31" t="inlineStr">
        <is>
          <t>Ευρωπαϊκός Τόπος Δημόσιας Συζήτησης για την Ασφάλεια των Λιανικών Πληρωμών</t>
        </is>
      </c>
      <c r="Q31" t="inlineStr">
        <is>
          <t>3</t>
        </is>
      </c>
      <c r="R31" t="inlineStr">
        <is>
          <t/>
        </is>
      </c>
      <c r="S31" t="inlineStr">
        <is>
          <t>SecuRe Pay|European Forum on the Security of Retail Payments</t>
        </is>
      </c>
      <c r="T31" t="inlineStr">
        <is>
          <t>3|3</t>
        </is>
      </c>
      <c r="U31" t="inlineStr">
        <is>
          <t>|</t>
        </is>
      </c>
      <c r="V31" t="inlineStr">
        <is>
          <t>Foro Europeo sobre la Seguridad de los Pagos Minoristas</t>
        </is>
      </c>
      <c r="W31" t="inlineStr">
        <is>
          <t>3</t>
        </is>
      </c>
      <c r="X31" t="inlineStr">
        <is>
          <t/>
        </is>
      </c>
      <c r="Y31" t="inlineStr">
        <is>
          <t/>
        </is>
      </c>
      <c r="Z31" t="inlineStr">
        <is>
          <t/>
        </is>
      </c>
      <c r="AA31" t="inlineStr">
        <is>
          <t/>
        </is>
      </c>
      <c r="AB31" t="inlineStr">
        <is>
          <t/>
        </is>
      </c>
      <c r="AC31" t="inlineStr">
        <is>
          <t/>
        </is>
      </c>
      <c r="AD31" t="inlineStr">
        <is>
          <t/>
        </is>
      </c>
      <c r="AE31" t="inlineStr">
        <is>
          <t>forum européen sur la sécurité des moyens de paiement de détail</t>
        </is>
      </c>
      <c r="AF31" t="inlineStr">
        <is>
          <t>3</t>
        </is>
      </c>
      <c r="AG31" t="inlineStr">
        <is>
          <t/>
        </is>
      </c>
      <c r="AH31" t="inlineStr">
        <is>
          <t>an Fóram Eorpach maidir le Sláine Íocaíochtaí Miondíola</t>
        </is>
      </c>
      <c r="AI31" t="inlineStr">
        <is>
          <t>3</t>
        </is>
      </c>
      <c r="AJ31" t="inlineStr">
        <is>
          <t/>
        </is>
      </c>
      <c r="AK31" t="inlineStr">
        <is>
          <t>Europski forum za sigurnost malih plaćanja</t>
        </is>
      </c>
      <c r="AL31" t="inlineStr">
        <is>
          <t>3</t>
        </is>
      </c>
      <c r="AM31" t="inlineStr">
        <is>
          <t/>
        </is>
      </c>
      <c r="AN31" t="inlineStr">
        <is>
          <t>a lakossági fizetések biztonságával foglalkozó európai fórum</t>
        </is>
      </c>
      <c r="AO31" t="inlineStr">
        <is>
          <t>3</t>
        </is>
      </c>
      <c r="AP31" t="inlineStr">
        <is>
          <t/>
        </is>
      </c>
      <c r="AQ31" t="inlineStr">
        <is>
          <t>Forum europeo sulla sicurezza dei pagamenti al dettaglio</t>
        </is>
      </c>
      <c r="AR31" t="inlineStr">
        <is>
          <t>3</t>
        </is>
      </c>
      <c r="AS31" t="inlineStr">
        <is>
          <t/>
        </is>
      </c>
      <c r="AT31" t="inlineStr">
        <is>
          <t>„SecuRe Pay“|Europos mažmeninių mokėjimų saugumo forumas</t>
        </is>
      </c>
      <c r="AU31" t="inlineStr">
        <is>
          <t>3|3</t>
        </is>
      </c>
      <c r="AV31" t="inlineStr">
        <is>
          <t>|</t>
        </is>
      </c>
      <c r="AW31" t="inlineStr">
        <is>
          <t>Eiropas neliela apjoma klientu maksājumu drošības forums|&lt;i&gt;SecuRe Pay&lt;/i&gt;</t>
        </is>
      </c>
      <c r="AX31" t="inlineStr">
        <is>
          <t>3|3</t>
        </is>
      </c>
      <c r="AY31" t="inlineStr">
        <is>
          <t>|</t>
        </is>
      </c>
      <c r="AZ31" t="inlineStr">
        <is>
          <t/>
        </is>
      </c>
      <c r="BA31" t="inlineStr">
        <is>
          <t/>
        </is>
      </c>
      <c r="BB31" t="inlineStr">
        <is>
          <t/>
        </is>
      </c>
      <c r="BC31" t="inlineStr">
        <is>
          <t/>
        </is>
      </c>
      <c r="BD31" t="inlineStr">
        <is>
          <t/>
        </is>
      </c>
      <c r="BE31" t="inlineStr">
        <is>
          <t/>
        </is>
      </c>
      <c r="BF31" t="inlineStr">
        <is>
          <t>Europejskie Forum ds. Bezpieczeństwa Płatności Detalicznych</t>
        </is>
      </c>
      <c r="BG31" t="inlineStr">
        <is>
          <t>3</t>
        </is>
      </c>
      <c r="BH31" t="inlineStr">
        <is>
          <t/>
        </is>
      </c>
      <c r="BI31" t="inlineStr">
        <is>
          <t>Fórum Europeu sobre a Segurança dos Pagamentos de Retalho</t>
        </is>
      </c>
      <c r="BJ31" t="inlineStr">
        <is>
          <t>2</t>
        </is>
      </c>
      <c r="BK31" t="inlineStr">
        <is>
          <t/>
        </is>
      </c>
      <c r="BL31" t="inlineStr">
        <is>
          <t/>
        </is>
      </c>
      <c r="BM31" t="inlineStr">
        <is>
          <t/>
        </is>
      </c>
      <c r="BN31" t="inlineStr">
        <is>
          <t/>
        </is>
      </c>
      <c r="BO31" t="inlineStr">
        <is>
          <t/>
        </is>
      </c>
      <c r="BP31" t="inlineStr">
        <is>
          <t/>
        </is>
      </c>
      <c r="BQ31" t="inlineStr">
        <is>
          <t/>
        </is>
      </c>
      <c r="BR31" t="inlineStr">
        <is>
          <t>evropski forum za varnost plačil malih vrednosti</t>
        </is>
      </c>
      <c r="BS31" t="inlineStr">
        <is>
          <t>3</t>
        </is>
      </c>
      <c r="BT31" t="inlineStr">
        <is>
          <t/>
        </is>
      </c>
      <c r="BU31" t="inlineStr">
        <is>
          <t/>
        </is>
      </c>
      <c r="BV31" t="inlineStr">
        <is>
          <t/>
        </is>
      </c>
      <c r="BW31" t="inlineStr">
        <is>
          <t/>
        </is>
      </c>
      <c r="BX31" t="inlineStr">
        <is>
          <t>доброволна инициатива на сътрудничество, чиято цел е споделяне на знания, по-специално между надзорните и контролни органи на доставчиците на платежни услуги, и задълбочаване на разбирателството между тези органи във връзка със сигурността на плащанията на дребно</t>
        </is>
      </c>
      <c r="BY31" t="inlineStr">
        <is>
          <t/>
        </is>
      </c>
      <c r="BZ31" t="inlineStr">
        <is>
          <t>et europæisk forum til drøftelse af emner relateret til sikkerhed i detailbetalinger</t>
        </is>
      </c>
      <c r="CA31" t="inlineStr">
        <is>
          <t>freiwillige Kooperationsinitiative, die darauf abzielt, im Hinblick auf die Sicherheit von Massenzahlungen den Wissensaustausch und ein verbessertes Verständnis insbesondere zwischen den Überwachungs- und Aufsichtsorganen von Zahlungsdienstleistern zu fördern</t>
        </is>
      </c>
      <c r="CB31" t="inlineStr">
        <is>
          <t>εθελοντική συνεργασία και πρωτοβουλία μεταξύ των αρμόδιων Ευρωπαϊκών εποπτικών αρχών, που στοχεύει στην προώθηση της γνώσης και κατανόησης των θεμάτων που σχετίζονται με την ασφάλεια των υπηρεσιών και των μέσων ηλεκτρονικών πληρωμών λιανικής</t>
        </is>
      </c>
      <c r="CC31" t="inlineStr">
        <is>
          <t>a voluntary cooperative initiative between authorities which aims to facilitate common knowledge and understanding, in particular between supervisors of payment service providers (PSPs) and overseers, of issues related to the security of electronic retail payment services and instruments provided within the European Union (EU)/European Economic Area (EEA) Member States</t>
        </is>
      </c>
      <c r="CD31" t="inlineStr">
        <is>
          <t>Iniciativa de cooperación voluntaria entre las autoridades europeas competentes, en concreto los supervisores de los proveedores de servicios de pago y las autoridades responsables de la vigilancia, cuyo objetivo es facilitar el conocimiento y la puesta en común de cuestiones relacionadas con la seguridad de los servicios e instrumentos electrónicos de pagos minoristas.</t>
        </is>
      </c>
      <c r="CE31" t="inlineStr">
        <is>
          <t/>
        </is>
      </c>
      <c r="CF31" t="inlineStr">
        <is>
          <t/>
        </is>
      </c>
      <c r="CG31" t="inlineStr">
        <is>
          <t>initiative de coopération sur une base volontaire entre les autorités concernées de l’Espace économique européen, dont l’objectif est de faciliter le partage des connaissances et d’améliorer la compréhension commune des questions liées à la sécurité des services et des instruments électroniques de paiement de détail et, le cas échéant, d’émettre des recommandations</t>
        </is>
      </c>
      <c r="CH31" t="inlineStr">
        <is>
          <t/>
        </is>
      </c>
      <c r="CI31" t="inlineStr">
        <is>
          <t/>
        </is>
      </c>
      <c r="CJ31" t="inlineStr">
        <is>
          <t>a fizetési szolgáltatást nyújtók felvigyázói és felügyelői közötti önkéntes együttműködésen alapuló kezdeményezést jelentő fórum, amelynek célja a tudásmegosztás és a kis összegű fizetések biztonságával kapcsolatos kérdések megértésének elősegítése</t>
        </is>
      </c>
      <c r="CK31" t="inlineStr">
        <is>
          <t>organismo di cooperazione tra le autorità europee di sorveglianza sul sistema dei pagamenti e di vigilanza bancaria e finanziaria, costituito nel 2011 su iniziativa del Comitato per i sistemi di pagamento e regolamento (PSSC) della BCE per approfondire le tematiche in materia di sicurezza dei pagamenti al dettaglio</t>
        </is>
      </c>
      <c r="CL31" t="inlineStr">
        <is>
          <t/>
        </is>
      </c>
      <c r="CM31" t="inlineStr">
        <is>
          <t/>
        </is>
      </c>
      <c r="CN31" t="inlineStr">
        <is>
          <t/>
        </is>
      </c>
      <c r="CO31" t="inlineStr">
        <is>
          <t/>
        </is>
      </c>
      <c r="CP31" t="inlineStr">
        <is>
          <t>inicjatywa dobrowolnej współpracy pomiędzy krajowymi władzami nadzorczymi sektora bankowego państw UE i EOG, której celem jest szerzenie wiedzy i jednolitego rozumienia w zakresie kwestii związanych z bezpieczeństwem elektronicznych usług i instrumentów płatności detalicznych dostarczanych w państwach członkowskich UE i EOG</t>
        </is>
      </c>
      <c r="CQ31" t="inlineStr">
        <is>
          <t>plataforma comum à Autoridade Bancária Europeia e ao Sistema Europeu de Bancos Centrais cuja atividade se centra na prevenção da fraude nos serviços eletrónicos de pagamentos de retalho</t>
        </is>
      </c>
      <c r="CR31" t="inlineStr">
        <is>
          <t/>
        </is>
      </c>
      <c r="CS31" t="inlineStr">
        <is>
          <t/>
        </is>
      </c>
      <c r="CT31" t="inlineStr">
        <is>
          <t/>
        </is>
      </c>
      <c r="CU31" t="inlineStr">
        <is>
          <t/>
        </is>
      </c>
    </row>
    <row r="32">
      <c r="A32" s="1" t="str">
        <f>HYPERLINK("https://iate.europa.eu/entry/result/3591810/all", "3591810")</f>
        <v>3591810</v>
      </c>
      <c r="B32" t="inlineStr">
        <is>
          <t>EDUCATION AND COMMUNICATIONS;FINANCE</t>
        </is>
      </c>
      <c r="C32" t="inlineStr">
        <is>
          <t>EDUCATION AND COMMUNICATIONS|information technology and data processing;FINANCE</t>
        </is>
      </c>
      <c r="D32" t="inlineStr">
        <is>
          <t>анонимизирани данни</t>
        </is>
      </c>
      <c r="E32" t="inlineStr">
        <is>
          <t>3</t>
        </is>
      </c>
      <c r="F32" t="inlineStr">
        <is>
          <t/>
        </is>
      </c>
      <c r="G32" t="inlineStr">
        <is>
          <t>anonymizované údaje</t>
        </is>
      </c>
      <c r="H32" t="inlineStr">
        <is>
          <t>3</t>
        </is>
      </c>
      <c r="I32" t="inlineStr">
        <is>
          <t/>
        </is>
      </c>
      <c r="J32" t="inlineStr">
        <is>
          <t>anonymiserede oplysninger</t>
        </is>
      </c>
      <c r="K32" t="inlineStr">
        <is>
          <t>3</t>
        </is>
      </c>
      <c r="L32" t="inlineStr">
        <is>
          <t/>
        </is>
      </c>
      <c r="M32" t="inlineStr">
        <is>
          <t>anonymisierte Daten</t>
        </is>
      </c>
      <c r="N32" t="inlineStr">
        <is>
          <t>3</t>
        </is>
      </c>
      <c r="O32" t="inlineStr">
        <is>
          <t/>
        </is>
      </c>
      <c r="P32" t="inlineStr">
        <is>
          <t>ανωνυμοποιημένα δεδομένα</t>
        </is>
      </c>
      <c r="Q32" t="inlineStr">
        <is>
          <t>3</t>
        </is>
      </c>
      <c r="R32" t="inlineStr">
        <is>
          <t/>
        </is>
      </c>
      <c r="S32" t="inlineStr">
        <is>
          <t>anonymised data</t>
        </is>
      </c>
      <c r="T32" t="inlineStr">
        <is>
          <t>3</t>
        </is>
      </c>
      <c r="U32" t="inlineStr">
        <is>
          <t/>
        </is>
      </c>
      <c r="V32" t="inlineStr">
        <is>
          <t>datos anonimizados</t>
        </is>
      </c>
      <c r="W32" t="inlineStr">
        <is>
          <t>3</t>
        </is>
      </c>
      <c r="X32" t="inlineStr">
        <is>
          <t/>
        </is>
      </c>
      <c r="Y32" t="inlineStr">
        <is>
          <t>anonüümitud andmed|anonüümseks muudetud andmed</t>
        </is>
      </c>
      <c r="Z32" t="inlineStr">
        <is>
          <t>3|3</t>
        </is>
      </c>
      <c r="AA32" t="inlineStr">
        <is>
          <t>|</t>
        </is>
      </c>
      <c r="AB32" t="inlineStr">
        <is>
          <t>anonymisoidut tiedot|anonymisoitu data</t>
        </is>
      </c>
      <c r="AC32" t="inlineStr">
        <is>
          <t>3|3</t>
        </is>
      </c>
      <c r="AD32" t="inlineStr">
        <is>
          <t>|</t>
        </is>
      </c>
      <c r="AE32" t="inlineStr">
        <is>
          <t>données anonymisées</t>
        </is>
      </c>
      <c r="AF32" t="inlineStr">
        <is>
          <t>3</t>
        </is>
      </c>
      <c r="AG32" t="inlineStr">
        <is>
          <t/>
        </is>
      </c>
      <c r="AH32" t="inlineStr">
        <is>
          <t>sonraí anaithnidithe</t>
        </is>
      </c>
      <c r="AI32" t="inlineStr">
        <is>
          <t>3</t>
        </is>
      </c>
      <c r="AJ32" t="inlineStr">
        <is>
          <t/>
        </is>
      </c>
      <c r="AK32" t="inlineStr">
        <is>
          <t/>
        </is>
      </c>
      <c r="AL32" t="inlineStr">
        <is>
          <t/>
        </is>
      </c>
      <c r="AM32" t="inlineStr">
        <is>
          <t/>
        </is>
      </c>
      <c r="AN32" t="inlineStr">
        <is>
          <t/>
        </is>
      </c>
      <c r="AO32" t="inlineStr">
        <is>
          <t/>
        </is>
      </c>
      <c r="AP32" t="inlineStr">
        <is>
          <t/>
        </is>
      </c>
      <c r="AQ32" t="inlineStr">
        <is>
          <t>dati anonimizzati</t>
        </is>
      </c>
      <c r="AR32" t="inlineStr">
        <is>
          <t>3</t>
        </is>
      </c>
      <c r="AS32" t="inlineStr">
        <is>
          <t/>
        </is>
      </c>
      <c r="AT32" t="inlineStr">
        <is>
          <t>anonimizuoti duomenys|nuasmeninti duomenys</t>
        </is>
      </c>
      <c r="AU32" t="inlineStr">
        <is>
          <t>3|3</t>
        </is>
      </c>
      <c r="AV32" t="inlineStr">
        <is>
          <t>|</t>
        </is>
      </c>
      <c r="AW32" t="inlineStr">
        <is>
          <t>anonimizēti dati</t>
        </is>
      </c>
      <c r="AX32" t="inlineStr">
        <is>
          <t>3</t>
        </is>
      </c>
      <c r="AY32" t="inlineStr">
        <is>
          <t/>
        </is>
      </c>
      <c r="AZ32" t="inlineStr">
        <is>
          <t>data anonimizzata</t>
        </is>
      </c>
      <c r="BA32" t="inlineStr">
        <is>
          <t>3</t>
        </is>
      </c>
      <c r="BB32" t="inlineStr">
        <is>
          <t/>
        </is>
      </c>
      <c r="BC32" t="inlineStr">
        <is>
          <t>geanonimiseerde gegevens</t>
        </is>
      </c>
      <c r="BD32" t="inlineStr">
        <is>
          <t>4</t>
        </is>
      </c>
      <c r="BE32" t="inlineStr">
        <is>
          <t/>
        </is>
      </c>
      <c r="BF32" t="inlineStr">
        <is>
          <t>dane zanonimizowane</t>
        </is>
      </c>
      <c r="BG32" t="inlineStr">
        <is>
          <t>3</t>
        </is>
      </c>
      <c r="BH32" t="inlineStr">
        <is>
          <t/>
        </is>
      </c>
      <c r="BI32" t="inlineStr">
        <is>
          <t>dados anonimizados</t>
        </is>
      </c>
      <c r="BJ32" t="inlineStr">
        <is>
          <t>3</t>
        </is>
      </c>
      <c r="BK32" t="inlineStr">
        <is>
          <t/>
        </is>
      </c>
      <c r="BL32" t="inlineStr">
        <is>
          <t>date anonimizate</t>
        </is>
      </c>
      <c r="BM32" t="inlineStr">
        <is>
          <t>3</t>
        </is>
      </c>
      <c r="BN32" t="inlineStr">
        <is>
          <t/>
        </is>
      </c>
      <c r="BO32" t="inlineStr">
        <is>
          <t>anonymizované údaje</t>
        </is>
      </c>
      <c r="BP32" t="inlineStr">
        <is>
          <t>3</t>
        </is>
      </c>
      <c r="BQ32" t="inlineStr">
        <is>
          <t/>
        </is>
      </c>
      <c r="BR32" t="inlineStr">
        <is>
          <t>anonimizirani podatki</t>
        </is>
      </c>
      <c r="BS32" t="inlineStr">
        <is>
          <t>3</t>
        </is>
      </c>
      <c r="BT32" t="inlineStr">
        <is>
          <t/>
        </is>
      </c>
      <c r="BU32" t="inlineStr">
        <is>
          <t>anonymiserade uppgifter</t>
        </is>
      </c>
      <c r="BV32" t="inlineStr">
        <is>
          <t>3</t>
        </is>
      </c>
      <c r="BW32" t="inlineStr">
        <is>
          <t/>
        </is>
      </c>
      <c r="BX32" t="inlineStr">
        <is>
          <t>лични данни, които са направени ананомимни, така че субектът на данните да не може или вече не може да бъде идентифициран</t>
        </is>
      </c>
      <c r="BY32" t="inlineStr">
        <is>
          <t/>
        </is>
      </c>
      <c r="BZ32" t="inlineStr">
        <is>
          <t>personoplysninger, som er gjort anonyme på en sådan måde, at den registrerede ikke eller ikke længere kan identificeres</t>
        </is>
      </c>
      <c r="CA32" t="inlineStr">
        <is>
          <t>personenbezogene Daten, die in einer Weise anonymisiert worden sind, 
dass die betroffene Person nicht oder nicht mehr identifiziert werden 
kann</t>
        </is>
      </c>
      <c r="CB32" t="inlineStr">
        <is>
          <t/>
        </is>
      </c>
      <c r="CC32" t="inlineStr">
        <is>
          <t>personal data rendered anonymous in such a manner that the data subject is not
or no longer identifiable</t>
        </is>
      </c>
      <c r="CD32" t="inlineStr">
        <is>
          <t>Datos convertidos en anónimos de forma que el interesado no sea identificable, o deje de serlo.</t>
        </is>
      </c>
      <c r="CE32" t="inlineStr">
        <is>
          <t>isikuandmed, mis on muudetud anonüümseks sellisel viisil, et andmesubjekti ei ole võimalik tuvastada või ei ole enam võimalik tuvastada</t>
        </is>
      </c>
      <c r="CF32" t="inlineStr">
        <is>
          <t>henkilötiedot, joiden tunnistettavuus on poistettu siten, ettei rekisteröidyn tunnistaminen ole tai ei ole enää mahdollista</t>
        </is>
      </c>
      <c r="CG32" t="inlineStr">
        <is>
          <t>données ayant subi un traitement qui consiste à rendre impossible, en pratique, toute identification de la personne par quelque moyen que ce soit et de manière irréversible</t>
        </is>
      </c>
      <c r="CH32" t="inlineStr">
        <is>
          <t/>
        </is>
      </c>
      <c r="CI32" t="inlineStr">
        <is>
          <t/>
        </is>
      </c>
      <c r="CJ32" t="inlineStr">
        <is>
          <t/>
        </is>
      </c>
      <c r="CK32" t="inlineStr">
        <is>
          <t>dati
personali resi sufficientemente anonimi da impedire o da non consentire più l'identificazione
dell'interessato</t>
        </is>
      </c>
      <c r="CL32" t="inlineStr">
        <is>
          <t>asmens duomenys, kurių anonimiškumas užtikrintas taip, kad duomenų subjekto tapatybė negali arba nebegali būti nustatyta</t>
        </is>
      </c>
      <c r="CM32" t="inlineStr">
        <is>
          <t/>
        </is>
      </c>
      <c r="CN32" t="inlineStr">
        <is>
          <t>data personali li ssir anonima b'tali mod li s-suġġett tad-data ma jkunx jew ma jkunx għadu identifikabbli</t>
        </is>
      </c>
      <c r="CO32" t="inlineStr">
        <is>
          <t>persoonsgegevens die zodanig anoniem zijn gemaakt dat de betrokkene niet of niet meer identificeerbaar is</t>
        </is>
      </c>
      <c r="CP32" t="inlineStr">
        <is>
          <t>dane osobowe zanonimizowane w taki sposób, że osób, których dane dotyczą, w ogóle nie można zidentyfikować lub już nie można zidentyfikować</t>
        </is>
      </c>
      <c r="CQ32" t="inlineStr">
        <is>
          <t/>
        </is>
      </c>
      <c r="CR32" t="inlineStr">
        <is>
          <t>date cu caracter personal care sunt anonimizate astfel încât persoana vizată nu este sau nu mai este identificabilă</t>
        </is>
      </c>
      <c r="CS32" t="inlineStr">
        <is>
          <t>informácie, ktoré sa nevzťahujú na identifikovanú alebo 
identifikovateľnú fyzickú osobu, alebo údaje, ktoré sa stali 
anonymnými takým spôsobom, že dotknutá osoba nie je alebo už nie je 
identifikovateľná</t>
        </is>
      </c>
      <c r="CT32" t="inlineStr">
        <is>
          <t>osebni podatki, obdelani na tak način, da posameznik, na
 katerega se nanašajo, ni ali ni več določljiv</t>
        </is>
      </c>
      <c r="CU32" t="inlineStr">
        <is>
          <t>personuppgifter som anonymiserats på ett sådant sätt att den registrerade inte eller inte längre är identifierbar</t>
        </is>
      </c>
    </row>
    <row r="33">
      <c r="A33" s="1" t="str">
        <f>HYPERLINK("https://iate.europa.eu/entry/result/1696081/all", "1696081")</f>
        <v>1696081</v>
      </c>
      <c r="B33" t="inlineStr">
        <is>
          <t>EDUCATION AND COMMUNICATIONS</t>
        </is>
      </c>
      <c r="C33" t="inlineStr">
        <is>
          <t>EDUCATION AND COMMUNICATIONS|communications</t>
        </is>
      </c>
      <c r="D33" t="inlineStr">
        <is>
          <t>комуникация „от точка до точка“</t>
        </is>
      </c>
      <c r="E33" t="inlineStr">
        <is>
          <t>3</t>
        </is>
      </c>
      <c r="F33" t="inlineStr">
        <is>
          <t/>
        </is>
      </c>
      <c r="G33" t="inlineStr">
        <is>
          <t>komunikace peer-to-peer</t>
        </is>
      </c>
      <c r="H33" t="inlineStr">
        <is>
          <t>2</t>
        </is>
      </c>
      <c r="I33" t="inlineStr">
        <is>
          <t/>
        </is>
      </c>
      <c r="J33" t="inlineStr">
        <is>
          <t>peer-to-peer-kommunikation</t>
        </is>
      </c>
      <c r="K33" t="inlineStr">
        <is>
          <t>3</t>
        </is>
      </c>
      <c r="L33" t="inlineStr">
        <is>
          <t/>
        </is>
      </c>
      <c r="M33" t="inlineStr">
        <is>
          <t>Peer-to-Peer-Kommunikation</t>
        </is>
      </c>
      <c r="N33" t="inlineStr">
        <is>
          <t>3</t>
        </is>
      </c>
      <c r="O33" t="inlineStr">
        <is>
          <t/>
        </is>
      </c>
      <c r="P33" t="inlineStr">
        <is>
          <t>διομότιμη επικοινωνία</t>
        </is>
      </c>
      <c r="Q33" t="inlineStr">
        <is>
          <t>3</t>
        </is>
      </c>
      <c r="R33" t="inlineStr">
        <is>
          <t/>
        </is>
      </c>
      <c r="S33" t="inlineStr">
        <is>
          <t>peer-to-peer communication</t>
        </is>
      </c>
      <c r="T33" t="inlineStr">
        <is>
          <t>3</t>
        </is>
      </c>
      <c r="U33" t="inlineStr">
        <is>
          <t/>
        </is>
      </c>
      <c r="V33" t="inlineStr">
        <is>
          <t>comunicación de igual a igual|comunicación &lt;i&gt;inter pares&lt;/i&gt;|comunicación entre pares|comunicación entre entidades pares</t>
        </is>
      </c>
      <c r="W33" t="inlineStr">
        <is>
          <t>3|3|3|3</t>
        </is>
      </c>
      <c r="X33" t="inlineStr">
        <is>
          <t>|||</t>
        </is>
      </c>
      <c r="Y33" t="inlineStr">
        <is>
          <t/>
        </is>
      </c>
      <c r="Z33" t="inlineStr">
        <is>
          <t/>
        </is>
      </c>
      <c r="AA33" t="inlineStr">
        <is>
          <t/>
        </is>
      </c>
      <c r="AB33" t="inlineStr">
        <is>
          <t>vertaisverkkoviestintä|vertaisverkkopohjainen viestintä</t>
        </is>
      </c>
      <c r="AC33" t="inlineStr">
        <is>
          <t>3|2</t>
        </is>
      </c>
      <c r="AD33" t="inlineStr">
        <is>
          <t>|proposed</t>
        </is>
      </c>
      <c r="AE33" t="inlineStr">
        <is>
          <t>communication d'égal à égal|communication pair-à-pair|communication de poste à poste</t>
        </is>
      </c>
      <c r="AF33" t="inlineStr">
        <is>
          <t>2|3|2</t>
        </is>
      </c>
      <c r="AG33" t="inlineStr">
        <is>
          <t>||</t>
        </is>
      </c>
      <c r="AH33" t="inlineStr">
        <is>
          <t>cumarsáid idir piaraí</t>
        </is>
      </c>
      <c r="AI33" t="inlineStr">
        <is>
          <t>3</t>
        </is>
      </c>
      <c r="AJ33" t="inlineStr">
        <is>
          <t/>
        </is>
      </c>
      <c r="AK33" t="inlineStr">
        <is>
          <t/>
        </is>
      </c>
      <c r="AL33" t="inlineStr">
        <is>
          <t/>
        </is>
      </c>
      <c r="AM33" t="inlineStr">
        <is>
          <t/>
        </is>
      </c>
      <c r="AN33" t="inlineStr">
        <is>
          <t/>
        </is>
      </c>
      <c r="AO33" t="inlineStr">
        <is>
          <t/>
        </is>
      </c>
      <c r="AP33" t="inlineStr">
        <is>
          <t/>
        </is>
      </c>
      <c r="AQ33" t="inlineStr">
        <is>
          <t>comunicazione p2p|comunicazione peer-to-peer</t>
        </is>
      </c>
      <c r="AR33" t="inlineStr">
        <is>
          <t>3|3</t>
        </is>
      </c>
      <c r="AS33" t="inlineStr">
        <is>
          <t>|</t>
        </is>
      </c>
      <c r="AT33" t="inlineStr">
        <is>
          <t>lygiarangių ryšys|lygaus rango ryšys</t>
        </is>
      </c>
      <c r="AU33" t="inlineStr">
        <is>
          <t>3|3</t>
        </is>
      </c>
      <c r="AV33" t="inlineStr">
        <is>
          <t>|</t>
        </is>
      </c>
      <c r="AW33" t="inlineStr">
        <is>
          <t>vienādranga sakari</t>
        </is>
      </c>
      <c r="AX33" t="inlineStr">
        <is>
          <t>3</t>
        </is>
      </c>
      <c r="AY33" t="inlineStr">
        <is>
          <t/>
        </is>
      </c>
      <c r="AZ33" t="inlineStr">
        <is>
          <t>komunikazzjoni "peer to peer"|komunikazzjoni bejn il-pari</t>
        </is>
      </c>
      <c r="BA33" t="inlineStr">
        <is>
          <t>3|3</t>
        </is>
      </c>
      <c r="BB33" t="inlineStr">
        <is>
          <t>|</t>
        </is>
      </c>
      <c r="BC33" t="inlineStr">
        <is>
          <t>peer-to-peercommunicatie</t>
        </is>
      </c>
      <c r="BD33" t="inlineStr">
        <is>
          <t>4</t>
        </is>
      </c>
      <c r="BE33" t="inlineStr">
        <is>
          <t/>
        </is>
      </c>
      <c r="BF33" t="inlineStr">
        <is>
          <t>komunikacja peer-to-peer|komunikacja P2P</t>
        </is>
      </c>
      <c r="BG33" t="inlineStr">
        <is>
          <t>3|3</t>
        </is>
      </c>
      <c r="BH33" t="inlineStr">
        <is>
          <t>|</t>
        </is>
      </c>
      <c r="BI33" t="inlineStr">
        <is>
          <t>comunicação não hierárquica</t>
        </is>
      </c>
      <c r="BJ33" t="inlineStr">
        <is>
          <t>3</t>
        </is>
      </c>
      <c r="BK33" t="inlineStr">
        <is>
          <t/>
        </is>
      </c>
      <c r="BL33" t="inlineStr">
        <is>
          <t>comunicare peer-to-peer</t>
        </is>
      </c>
      <c r="BM33" t="inlineStr">
        <is>
          <t>3</t>
        </is>
      </c>
      <c r="BN33" t="inlineStr">
        <is>
          <t/>
        </is>
      </c>
      <c r="BO33" t="inlineStr">
        <is>
          <t>komunikácia peer-to-peer</t>
        </is>
      </c>
      <c r="BP33" t="inlineStr">
        <is>
          <t>3</t>
        </is>
      </c>
      <c r="BQ33" t="inlineStr">
        <is>
          <t/>
        </is>
      </c>
      <c r="BR33" t="inlineStr">
        <is>
          <t>peer-to-peer komunikacija|komunikacija vsak z vsakim</t>
        </is>
      </c>
      <c r="BS33" t="inlineStr">
        <is>
          <t>2|2</t>
        </is>
      </c>
      <c r="BT33" t="inlineStr">
        <is>
          <t>|</t>
        </is>
      </c>
      <c r="BU33" t="inlineStr">
        <is>
          <t>peer-to-peer-kommunikation</t>
        </is>
      </c>
      <c r="BV33" t="inlineStr">
        <is>
          <t>3</t>
        </is>
      </c>
      <c r="BW33" t="inlineStr">
        <is>
          <t/>
        </is>
      </c>
      <c r="BX33" t="inlineStr">
        <is>
          <t>комуникация в рамките на мрежа от равноправни възли за
комуникация, при която участниците са равноправни и липсва централна мрежова
инфраструктура (като сървъри или трайни хостове)</t>
        </is>
      </c>
      <c r="BY33" t="inlineStr">
        <is>
          <t/>
        </is>
      </c>
      <c r="BZ33" t="inlineStr">
        <is>
          <t>direkte kommunikation mellem enheder, der fungerer på samme kommunikationsniveau i et netværk, uden indgriben fra mellemliggende tjenester såsom en værtsmaskine eller en server</t>
        </is>
      </c>
      <c r="CA33" t="inlineStr">
        <is>
          <t/>
        </is>
      </c>
      <c r="CB33" t="inlineStr">
        <is>
          <t/>
        </is>
      </c>
      <c r="CC33" t="inlineStr">
        <is>
          <t>the communication directly between devices that operate on the same communications level on a network,without the intervention of any intermediary devices such as a host or server</t>
        </is>
      </c>
      <c r="CD33" t="inlineStr">
        <is>
          <t>Comunicación entre niveles iguales del estándar ISO, sin intervención de un servidor central/especializado, en la que todos los ordenadores pueden ser tanto servidores como clientes según se requiera.</t>
        </is>
      </c>
      <c r="CE33" t="inlineStr">
        <is>
          <t/>
        </is>
      </c>
      <c r="CF33" t="inlineStr">
        <is>
          <t>&lt;a href="https://fi.wikipedia.org/wiki/Vertaisverkko" target="_blank"&gt;vertaisverkkoihin&lt;time datetime="28.6.2021"&gt; (28.6.2021)&lt;/time&gt;&lt;/a&gt; perustuva, ilman välittäjiä tapahtuva viestintä</t>
        </is>
      </c>
      <c r="CG33" t="inlineStr">
        <is>
          <t>communication directement établie entre des ordinateurs, sans l'aide d'un serveur spécialisé ou de tout autre équipement d'interconnexion</t>
        </is>
      </c>
      <c r="CH33" t="inlineStr">
        <is>
          <t/>
        </is>
      </c>
      <c r="CI33" t="inlineStr">
        <is>
          <t/>
        </is>
      </c>
      <c r="CJ33" t="inlineStr">
        <is>
          <t/>
        </is>
      </c>
      <c r="CK33" t="inlineStr">
        <is>
          <t>comunicazione
in cui ciascun nodo comunica direttamente con gli altri senza la mediazione di
un server</t>
        </is>
      </c>
      <c r="CL33" t="inlineStr">
        <is>
          <t>sąveika tarp įtaisų, esančių kelių lygmenų architektūros tinkle ir veikiančių tame pačiame ryšių lygmenyje</t>
        </is>
      </c>
      <c r="CM33" t="inlineStr">
        <is>
          <t>Sadarbība starp tīkla ierīcēm, kas darbojas tīklā ar vienādranga arhitektūru. Abi sadarbības partneri ir tiesīgi seansus uzsākt, iniciēt un pabeigt.</t>
        </is>
      </c>
      <c r="CN33" t="inlineStr">
        <is>
          <t>il-komunikazzjoni diretta bejn apparati li joperaw fuq l-istess livell ta' komunikazzjoni f'network, mingħajr l-intervent tal-ebda apparat intermedjarju bħal host jew server</t>
        </is>
      </c>
      <c r="CO33" t="inlineStr">
        <is>
          <t/>
        </is>
      </c>
      <c r="CP33" t="inlineStr">
        <is>
          <t>komunikacja w sieci,
w której węzły sieci komunikują się z wybranymi partnerami na zasadzie równorzędnej</t>
        </is>
      </c>
      <c r="CQ33" t="inlineStr">
        <is>
          <t>Numa rede estruturada em camadas, interação entre dispositivos que operam no mesmo nível de comunicação.</t>
        </is>
      </c>
      <c r="CR33" t="inlineStr">
        <is>
          <t>tip de arhitectură de comunicare în care fiecare dispozitiv îşi asumă
atât rolul de client, cât şi pe cel de server – realizând atât trimiterea de
cereri, cât şi procesarea de cereri primite; prin urmare, acest model de
comunicare diferă de arhitectura de distribuţie verticală, unde fiecare server
era şi client pentru un alt server; în modelul P2P toate procesele oferă
aceleaşi servicii logice</t>
        </is>
      </c>
      <c r="CS33" t="inlineStr">
        <is>
          <t>komunikácia medzi rovnocennými uzlami, každý uzol súčasne plní funkciu klienta aj serveru</t>
        </is>
      </c>
      <c r="CT33" t="inlineStr">
        <is>
          <t/>
        </is>
      </c>
      <c r="CU33" t="inlineStr">
        <is>
          <t/>
        </is>
      </c>
    </row>
    <row r="34">
      <c r="A34" s="1" t="str">
        <f>HYPERLINK("https://iate.europa.eu/entry/result/1683163/all", "1683163")</f>
        <v>1683163</v>
      </c>
      <c r="B34" t="inlineStr">
        <is>
          <t>FINANCE</t>
        </is>
      </c>
      <c r="C34" t="inlineStr">
        <is>
          <t>FINANCE</t>
        </is>
      </c>
      <c r="D34" t="inlineStr">
        <is>
          <t>ръстов фонд|фонд за растеж</t>
        </is>
      </c>
      <c r="E34" t="inlineStr">
        <is>
          <t>2|3</t>
        </is>
      </c>
      <c r="F34" t="inlineStr">
        <is>
          <t>|</t>
        </is>
      </c>
      <c r="G34" t="inlineStr">
        <is>
          <t>růstový fond</t>
        </is>
      </c>
      <c r="H34" t="inlineStr">
        <is>
          <t>2</t>
        </is>
      </c>
      <c r="I34" t="inlineStr">
        <is>
          <t/>
        </is>
      </c>
      <c r="J34" t="inlineStr">
        <is>
          <t>investeringsforening,der investerer i stamaktier i veletablerede selskaber</t>
        </is>
      </c>
      <c r="K34" t="inlineStr">
        <is>
          <t>3</t>
        </is>
      </c>
      <c r="L34" t="inlineStr">
        <is>
          <t/>
        </is>
      </c>
      <c r="M34" t="inlineStr">
        <is>
          <t>Thesaurierungsfonds|Wachstumsfonds</t>
        </is>
      </c>
      <c r="N34" t="inlineStr">
        <is>
          <t>3|3</t>
        </is>
      </c>
      <c r="O34" t="inlineStr">
        <is>
          <t>|</t>
        </is>
      </c>
      <c r="P34" t="inlineStr">
        <is>
          <t>επενδύσεις αναπτύξεως|αμοιβαίο αναπτυξιακό κεφάλαιο</t>
        </is>
      </c>
      <c r="Q34" t="inlineStr">
        <is>
          <t>3|3</t>
        </is>
      </c>
      <c r="R34" t="inlineStr">
        <is>
          <t>|</t>
        </is>
      </c>
      <c r="S34" t="inlineStr">
        <is>
          <t>growth fund</t>
        </is>
      </c>
      <c r="T34" t="inlineStr">
        <is>
          <t>3</t>
        </is>
      </c>
      <c r="U34" t="inlineStr">
        <is>
          <t/>
        </is>
      </c>
      <c r="V34" t="inlineStr">
        <is>
          <t>fondo de crecimiento</t>
        </is>
      </c>
      <c r="W34" t="inlineStr">
        <is>
          <t>3</t>
        </is>
      </c>
      <c r="X34" t="inlineStr">
        <is>
          <t/>
        </is>
      </c>
      <c r="Y34" t="inlineStr">
        <is>
          <t/>
        </is>
      </c>
      <c r="Z34" t="inlineStr">
        <is>
          <t/>
        </is>
      </c>
      <c r="AA34" t="inlineStr">
        <is>
          <t/>
        </is>
      </c>
      <c r="AB34" t="inlineStr">
        <is>
          <t>kasvurahasto</t>
        </is>
      </c>
      <c r="AC34" t="inlineStr">
        <is>
          <t>3</t>
        </is>
      </c>
      <c r="AD34" t="inlineStr">
        <is>
          <t/>
        </is>
      </c>
      <c r="AE34" t="inlineStr">
        <is>
          <t>fonds de croissance</t>
        </is>
      </c>
      <c r="AF34" t="inlineStr">
        <is>
          <t>3</t>
        </is>
      </c>
      <c r="AG34" t="inlineStr">
        <is>
          <t/>
        </is>
      </c>
      <c r="AH34" t="inlineStr">
        <is>
          <t>ciste fáis</t>
        </is>
      </c>
      <c r="AI34" t="inlineStr">
        <is>
          <t>3</t>
        </is>
      </c>
      <c r="AJ34" t="inlineStr">
        <is>
          <t/>
        </is>
      </c>
      <c r="AK34" t="inlineStr">
        <is>
          <t>fond rasta vrijednosti imovine|rastući fond</t>
        </is>
      </c>
      <c r="AL34" t="inlineStr">
        <is>
          <t>3|3</t>
        </is>
      </c>
      <c r="AM34" t="inlineStr">
        <is>
          <t>|</t>
        </is>
      </c>
      <c r="AN34" t="inlineStr">
        <is>
          <t>növekedési alap</t>
        </is>
      </c>
      <c r="AO34" t="inlineStr">
        <is>
          <t>4</t>
        </is>
      </c>
      <c r="AP34" t="inlineStr">
        <is>
          <t/>
        </is>
      </c>
      <c r="AQ34" t="inlineStr">
        <is>
          <t>fondo di crescita|fondo di sviluppo</t>
        </is>
      </c>
      <c r="AR34" t="inlineStr">
        <is>
          <t>3|3</t>
        </is>
      </c>
      <c r="AS34" t="inlineStr">
        <is>
          <t>|</t>
        </is>
      </c>
      <c r="AT34" t="inlineStr">
        <is>
          <t/>
        </is>
      </c>
      <c r="AU34" t="inlineStr">
        <is>
          <t/>
        </is>
      </c>
      <c r="AV34" t="inlineStr">
        <is>
          <t/>
        </is>
      </c>
      <c r="AW34" t="inlineStr">
        <is>
          <t/>
        </is>
      </c>
      <c r="AX34" t="inlineStr">
        <is>
          <t/>
        </is>
      </c>
      <c r="AY34" t="inlineStr">
        <is>
          <t/>
        </is>
      </c>
      <c r="AZ34" t="inlineStr">
        <is>
          <t>fond għat-tkabbir</t>
        </is>
      </c>
      <c r="BA34" t="inlineStr">
        <is>
          <t>3</t>
        </is>
      </c>
      <c r="BB34" t="inlineStr">
        <is>
          <t/>
        </is>
      </c>
      <c r="BC34" t="inlineStr">
        <is>
          <t>groeifonds</t>
        </is>
      </c>
      <c r="BD34" t="inlineStr">
        <is>
          <t>3</t>
        </is>
      </c>
      <c r="BE34" t="inlineStr">
        <is>
          <t/>
        </is>
      </c>
      <c r="BF34" t="inlineStr">
        <is>
          <t>fundusz wzrostowy|fundusz wzrostu</t>
        </is>
      </c>
      <c r="BG34" t="inlineStr">
        <is>
          <t>2|2</t>
        </is>
      </c>
      <c r="BH34" t="inlineStr">
        <is>
          <t>|</t>
        </is>
      </c>
      <c r="BI34" t="inlineStr">
        <is>
          <t>fundo de crescimento</t>
        </is>
      </c>
      <c r="BJ34" t="inlineStr">
        <is>
          <t>3</t>
        </is>
      </c>
      <c r="BK34" t="inlineStr">
        <is>
          <t/>
        </is>
      </c>
      <c r="BL34" t="inlineStr">
        <is>
          <t/>
        </is>
      </c>
      <c r="BM34" t="inlineStr">
        <is>
          <t/>
        </is>
      </c>
      <c r="BN34" t="inlineStr">
        <is>
          <t/>
        </is>
      </c>
      <c r="BO34" t="inlineStr">
        <is>
          <t/>
        </is>
      </c>
      <c r="BP34" t="inlineStr">
        <is>
          <t/>
        </is>
      </c>
      <c r="BQ34" t="inlineStr">
        <is>
          <t/>
        </is>
      </c>
      <c r="BR34" t="inlineStr">
        <is>
          <t>sklad za rast</t>
        </is>
      </c>
      <c r="BS34" t="inlineStr">
        <is>
          <t>2</t>
        </is>
      </c>
      <c r="BT34" t="inlineStr">
        <is>
          <t/>
        </is>
      </c>
      <c r="BU34" t="inlineStr">
        <is>
          <t>tillväxtfond</t>
        </is>
      </c>
      <c r="BV34" t="inlineStr">
        <is>
          <t>3</t>
        </is>
      </c>
      <c r="BW34" t="inlineStr">
        <is>
          <t/>
        </is>
      </c>
      <c r="BX34" t="inlineStr">
        <is>
          <t>вид договорен инвестиционен фонд, който инвестира в акции на бързо растящи дружества - нови и малки дружества, често в сектора на технологиите</t>
        </is>
      </c>
      <c r="BY34" t="inlineStr">
        <is>
          <t>vzájemný investiční fond, jehož portfolio se většinou skládá z růstových akcií, spekulativnějším fondům tohoto typu se někdy říká dynamické; prioritním cílem manažera tohoto fondu je růst čisté hodnoty aktiv, naopak menší důraz je kladen na běžné výplaty důchodů a kapitálových zisků</t>
        </is>
      </c>
      <c r="BZ34" t="inlineStr">
        <is>
          <t/>
        </is>
      </c>
      <c r="CA34" t="inlineStr">
        <is>
          <t/>
        </is>
      </c>
      <c r="CB34" t="inlineStr">
        <is>
          <t/>
        </is>
      </c>
      <c r="CC34" t="inlineStr">
        <is>
          <t>mutual fund containing stocks seen by the fund manager as likely to rise sharply in price over time (growth stocks)</t>
        </is>
      </c>
      <c r="CD34" t="inlineStr">
        <is>
          <t/>
        </is>
      </c>
      <c r="CE34" t="inlineStr">
        <is>
          <t/>
        </is>
      </c>
      <c r="CF34" t="inlineStr">
        <is>
          <t>sijoitusrahasto, joka ei jaa vuosittain voitto-osuutta, vaan voitto siirtyy rahasto-osuuden arvoon</t>
        </is>
      </c>
      <c r="CG34" t="inlineStr">
        <is>
          <t>fonds privilégiant l'achat de titres de sociétés en forte croissance</t>
        </is>
      </c>
      <c r="CH34" t="inlineStr">
        <is>
          <t/>
        </is>
      </c>
      <c r="CI34" t="inlineStr">
        <is>
          <t/>
        </is>
      </c>
      <c r="CJ34" t="inlineStr">
        <is>
          <t/>
        </is>
      </c>
      <c r="CK34" t="inlineStr">
        <is>
          <t/>
        </is>
      </c>
      <c r="CL34" t="inlineStr">
        <is>
          <t/>
        </is>
      </c>
      <c r="CM34" t="inlineStr">
        <is>
          <t/>
        </is>
      </c>
      <c r="CN34" t="inlineStr">
        <is>
          <t>fond komuni li jkun fih stokks li skont il-maniġer tal-fond x'aktarx ikunu se jiżdiedu ħafna matul iż-żmien</t>
        </is>
      </c>
      <c r="CO34" t="inlineStr">
        <is>
          <t/>
        </is>
      </c>
      <c r="CP34" t="inlineStr">
        <is>
          <t>zdywersyfikowany portfel akcji, którego głównym
celem jest wzrost wartości kapitału przy niewielkiej lub żadnej wypłacie
dywidendy</t>
        </is>
      </c>
      <c r="CQ34" t="inlineStr">
        <is>
          <t/>
        </is>
      </c>
      <c r="CR34" t="inlineStr">
        <is>
          <t/>
        </is>
      </c>
      <c r="CS34" t="inlineStr">
        <is>
          <t/>
        </is>
      </c>
      <c r="CT34" t="inlineStr">
        <is>
          <t>vzajemni sklad delnic, za katere upravljavec sklada meni, da bodo čez čas strmo narasle</t>
        </is>
      </c>
      <c r="CU34" t="inlineStr">
        <is>
          <t/>
        </is>
      </c>
    </row>
    <row r="35">
      <c r="A35" s="1" t="str">
        <f>HYPERLINK("https://iate.europa.eu/entry/result/1682642/all", "1682642")</f>
        <v>1682642</v>
      </c>
      <c r="B35" t="inlineStr">
        <is>
          <t>FINANCE</t>
        </is>
      </c>
      <c r="C35" t="inlineStr">
        <is>
          <t>FINANCE;FINANCE|free movement of capital|financial market</t>
        </is>
      </c>
      <c r="D35" t="inlineStr">
        <is>
          <t/>
        </is>
      </c>
      <c r="E35" t="inlineStr">
        <is>
          <t/>
        </is>
      </c>
      <c r="F35" t="inlineStr">
        <is>
          <t/>
        </is>
      </c>
      <c r="G35" t="inlineStr">
        <is>
          <t/>
        </is>
      </c>
      <c r="H35" t="inlineStr">
        <is>
          <t/>
        </is>
      </c>
      <c r="I35" t="inlineStr">
        <is>
          <t/>
        </is>
      </c>
      <c r="J35" t="inlineStr">
        <is>
          <t>LIFFE|London International Financial Futures Exchange</t>
        </is>
      </c>
      <c r="K35" t="inlineStr">
        <is>
          <t>4|4</t>
        </is>
      </c>
      <c r="L35" t="inlineStr">
        <is>
          <t>|</t>
        </is>
      </c>
      <c r="M35" t="inlineStr">
        <is>
          <t>LIFFE|London International Financial Futures Exchange</t>
        </is>
      </c>
      <c r="N35" t="inlineStr">
        <is>
          <t>3|3</t>
        </is>
      </c>
      <c r="O35" t="inlineStr">
        <is>
          <t>|</t>
        </is>
      </c>
      <c r="P35" t="inlineStr">
        <is>
          <t>Διεθνές Χρηματιστήριο Προθεσμιακών Συναλλαγών Λονδίνου|Διεθνές Χρηματιστήριο Προθεσμιακών Συμβολαίων Λονδίνου</t>
        </is>
      </c>
      <c r="Q35" t="inlineStr">
        <is>
          <t>3|3</t>
        </is>
      </c>
      <c r="R35" t="inlineStr">
        <is>
          <t>|</t>
        </is>
      </c>
      <c r="S35" t="inlineStr">
        <is>
          <t>London International Financial Futures and Options Exchange|LIFFE|London International Financial Futures Exchange</t>
        </is>
      </c>
      <c r="T35" t="inlineStr">
        <is>
          <t>3|3|3</t>
        </is>
      </c>
      <c r="U35" t="inlineStr">
        <is>
          <t>||obsolete</t>
        </is>
      </c>
      <c r="V35" t="inlineStr">
        <is>
          <t>Mercado Internacional de Futuros Financieros de Londres|Bolsa Internacional de Futuros Financieros de Londres|LIFFE</t>
        </is>
      </c>
      <c r="W35" t="inlineStr">
        <is>
          <t>2|2|2</t>
        </is>
      </c>
      <c r="X35" t="inlineStr">
        <is>
          <t>||</t>
        </is>
      </c>
      <c r="Y35" t="inlineStr">
        <is>
          <t/>
        </is>
      </c>
      <c r="Z35" t="inlineStr">
        <is>
          <t/>
        </is>
      </c>
      <c r="AA35" t="inlineStr">
        <is>
          <t/>
        </is>
      </c>
      <c r="AB35" t="inlineStr">
        <is>
          <t>Lontoon futuuri- ja optiopörssi|LIFFE</t>
        </is>
      </c>
      <c r="AC35" t="inlineStr">
        <is>
          <t>1|3</t>
        </is>
      </c>
      <c r="AD35" t="inlineStr">
        <is>
          <t>|</t>
        </is>
      </c>
      <c r="AE35" t="inlineStr">
        <is>
          <t>marché à terme londonien des instruments financiers|LIFFE</t>
        </is>
      </c>
      <c r="AF35" t="inlineStr">
        <is>
          <t>1|3</t>
        </is>
      </c>
      <c r="AG35" t="inlineStr">
        <is>
          <t>|</t>
        </is>
      </c>
      <c r="AH35" t="inlineStr">
        <is>
          <t>Malartán Idirnáisiúnta Todhchaíochtaí agus Roghanna Airgeadais Londan|LIFFE</t>
        </is>
      </c>
      <c r="AI35" t="inlineStr">
        <is>
          <t>3|3</t>
        </is>
      </c>
      <c r="AJ35" t="inlineStr">
        <is>
          <t>|</t>
        </is>
      </c>
      <c r="AK35" t="inlineStr">
        <is>
          <t/>
        </is>
      </c>
      <c r="AL35" t="inlineStr">
        <is>
          <t/>
        </is>
      </c>
      <c r="AM35" t="inlineStr">
        <is>
          <t/>
        </is>
      </c>
      <c r="AN35" t="inlineStr">
        <is>
          <t>Határidős Árutőzsdei Kereskedést Felügyelő Bizottság</t>
        </is>
      </c>
      <c r="AO35" t="inlineStr">
        <is>
          <t>2</t>
        </is>
      </c>
      <c r="AP35" t="inlineStr">
        <is>
          <t/>
        </is>
      </c>
      <c r="AQ35" t="inlineStr">
        <is>
          <t>London International Financial Futures Exchange|LIFFE</t>
        </is>
      </c>
      <c r="AR35" t="inlineStr">
        <is>
          <t>3|3</t>
        </is>
      </c>
      <c r="AS35" t="inlineStr">
        <is>
          <t>|</t>
        </is>
      </c>
      <c r="AT35" t="inlineStr">
        <is>
          <t/>
        </is>
      </c>
      <c r="AU35" t="inlineStr">
        <is>
          <t/>
        </is>
      </c>
      <c r="AV35" t="inlineStr">
        <is>
          <t/>
        </is>
      </c>
      <c r="AW35" t="inlineStr">
        <is>
          <t/>
        </is>
      </c>
      <c r="AX35" t="inlineStr">
        <is>
          <t/>
        </is>
      </c>
      <c r="AY35" t="inlineStr">
        <is>
          <t/>
        </is>
      </c>
      <c r="AZ35" t="inlineStr">
        <is>
          <t/>
        </is>
      </c>
      <c r="BA35" t="inlineStr">
        <is>
          <t/>
        </is>
      </c>
      <c r="BB35" t="inlineStr">
        <is>
          <t/>
        </is>
      </c>
      <c r="BC35" t="inlineStr">
        <is>
          <t/>
        </is>
      </c>
      <c r="BD35" t="inlineStr">
        <is>
          <t/>
        </is>
      </c>
      <c r="BE35" t="inlineStr">
        <is>
          <t/>
        </is>
      </c>
      <c r="BF35" t="inlineStr">
        <is>
          <t/>
        </is>
      </c>
      <c r="BG35" t="inlineStr">
        <is>
          <t/>
        </is>
      </c>
      <c r="BH35" t="inlineStr">
        <is>
          <t/>
        </is>
      </c>
      <c r="BI35" t="inlineStr">
        <is>
          <t>Bolsa Internacional de Futuros Financeiros de Londres|LIFFE</t>
        </is>
      </c>
      <c r="BJ35" t="inlineStr">
        <is>
          <t>3|3</t>
        </is>
      </c>
      <c r="BK35" t="inlineStr">
        <is>
          <t>|</t>
        </is>
      </c>
      <c r="BL35" t="inlineStr">
        <is>
          <t/>
        </is>
      </c>
      <c r="BM35" t="inlineStr">
        <is>
          <t/>
        </is>
      </c>
      <c r="BN35" t="inlineStr">
        <is>
          <t/>
        </is>
      </c>
      <c r="BO35" t="inlineStr">
        <is>
          <t/>
        </is>
      </c>
      <c r="BP35" t="inlineStr">
        <is>
          <t/>
        </is>
      </c>
      <c r="BQ35" t="inlineStr">
        <is>
          <t/>
        </is>
      </c>
      <c r="BR35" t="inlineStr">
        <is>
          <t/>
        </is>
      </c>
      <c r="BS35" t="inlineStr">
        <is>
          <t/>
        </is>
      </c>
      <c r="BT35" t="inlineStr">
        <is>
          <t/>
        </is>
      </c>
      <c r="BU35" t="inlineStr">
        <is>
          <t>LIFFE|London International Financial Futures Exchange</t>
        </is>
      </c>
      <c r="BV35" t="inlineStr">
        <is>
          <t>3|3</t>
        </is>
      </c>
      <c r="BW35" t="inlineStr">
        <is>
          <t>|</t>
        </is>
      </c>
      <c r="BX35" t="inlineStr">
        <is>
          <t/>
        </is>
      </c>
      <c r="BY35" t="inlineStr">
        <is>
          <t/>
        </is>
      </c>
      <c r="BZ35" t="inlineStr">
        <is>
          <t>børs i London for handel med Futures ;</t>
        </is>
      </c>
      <c r="CA35" t="inlineStr">
        <is>
          <t/>
        </is>
      </c>
      <c r="CB35" t="inlineStr">
        <is>
          <t/>
        </is>
      </c>
      <c r="CC35" t="inlineStr">
        <is>
          <t>futures exchange based in London</t>
        </is>
      </c>
      <c r="CD35" t="inlineStr">
        <is>
          <t/>
        </is>
      </c>
      <c r="CE35" t="inlineStr">
        <is>
          <t/>
        </is>
      </c>
      <c r="CF35" t="inlineStr">
        <is>
          <t>Lontoon kansainvälinen futuuripörssi</t>
        </is>
      </c>
      <c r="CG35" t="inlineStr">
        <is>
          <t>marché à terme d'instruments financiers britannique, équivalent du Matif français ;</t>
        </is>
      </c>
      <c r="CH35" t="inlineStr">
        <is>
          <t/>
        </is>
      </c>
      <c r="CI35" t="inlineStr">
        <is>
          <t/>
        </is>
      </c>
      <c r="CJ35" t="inlineStr">
        <is>
          <t/>
        </is>
      </c>
      <c r="CK35" t="inlineStr">
        <is>
          <t>Mercato dei contratti futures di Londra.</t>
        </is>
      </c>
      <c r="CL35" t="inlineStr">
        <is>
          <t/>
        </is>
      </c>
      <c r="CM35" t="inlineStr">
        <is>
          <t/>
        </is>
      </c>
      <c r="CN35" t="inlineStr">
        <is>
          <t/>
        </is>
      </c>
      <c r="CO35" t="inlineStr">
        <is>
          <t/>
        </is>
      </c>
      <c r="CP35" t="inlineStr">
        <is>
          <t/>
        </is>
      </c>
      <c r="CQ35" t="inlineStr">
        <is>
          <t/>
        </is>
      </c>
      <c r="CR35" t="inlineStr">
        <is>
          <t/>
        </is>
      </c>
      <c r="CS35" t="inlineStr">
        <is>
          <t/>
        </is>
      </c>
      <c r="CT35" t="inlineStr">
        <is>
          <t/>
        </is>
      </c>
      <c r="CU35" t="inlineStr">
        <is>
          <t/>
        </is>
      </c>
    </row>
    <row r="36">
      <c r="A36" s="1" t="str">
        <f>HYPERLINK("https://iate.europa.eu/entry/result/3519490/all", "3519490")</f>
        <v>3519490</v>
      </c>
      <c r="B36" t="inlineStr">
        <is>
          <t>BUSINESS AND COMPETITION</t>
        </is>
      </c>
      <c r="C36" t="inlineStr">
        <is>
          <t>BUSINESS AND COMPETITION|accounting</t>
        </is>
      </c>
      <c r="D36" t="inlineStr">
        <is>
          <t>деривативен финансов инструмент</t>
        </is>
      </c>
      <c r="E36" t="inlineStr">
        <is>
          <t>3</t>
        </is>
      </c>
      <c r="F36" t="inlineStr">
        <is>
          <t/>
        </is>
      </c>
      <c r="G36" t="inlineStr">
        <is>
          <t/>
        </is>
      </c>
      <c r="H36" t="inlineStr">
        <is>
          <t/>
        </is>
      </c>
      <c r="I36" t="inlineStr">
        <is>
          <t/>
        </is>
      </c>
      <c r="J36" t="inlineStr">
        <is>
          <t/>
        </is>
      </c>
      <c r="K36" t="inlineStr">
        <is>
          <t/>
        </is>
      </c>
      <c r="L36" t="inlineStr">
        <is>
          <t/>
        </is>
      </c>
      <c r="M36" t="inlineStr">
        <is>
          <t>Derivat|derivatives Finanzinstrument</t>
        </is>
      </c>
      <c r="N36" t="inlineStr">
        <is>
          <t>2|2</t>
        </is>
      </c>
      <c r="O36" t="inlineStr">
        <is>
          <t>|</t>
        </is>
      </c>
      <c r="P36" t="inlineStr">
        <is>
          <t>παράγωγα χρηματοοικονομικά μέσα</t>
        </is>
      </c>
      <c r="Q36" t="inlineStr">
        <is>
          <t>3</t>
        </is>
      </c>
      <c r="R36" t="inlineStr">
        <is>
          <t/>
        </is>
      </c>
      <c r="S36" t="inlineStr">
        <is>
          <t>derivative financial instruments</t>
        </is>
      </c>
      <c r="T36" t="inlineStr">
        <is>
          <t>3</t>
        </is>
      </c>
      <c r="U36" t="inlineStr">
        <is>
          <t/>
        </is>
      </c>
      <c r="V36" t="inlineStr">
        <is>
          <t>instrumentos financieros derivados|productos financieros derivados</t>
        </is>
      </c>
      <c r="W36" t="inlineStr">
        <is>
          <t>3|3</t>
        </is>
      </c>
      <c r="X36" t="inlineStr">
        <is>
          <t>|</t>
        </is>
      </c>
      <c r="Y36" t="inlineStr">
        <is>
          <t>tuletisfinantsinstrumendid</t>
        </is>
      </c>
      <c r="Z36" t="inlineStr">
        <is>
          <t>3</t>
        </is>
      </c>
      <c r="AA36" t="inlineStr">
        <is>
          <t/>
        </is>
      </c>
      <c r="AB36" t="inlineStr">
        <is>
          <t/>
        </is>
      </c>
      <c r="AC36" t="inlineStr">
        <is>
          <t/>
        </is>
      </c>
      <c r="AD36" t="inlineStr">
        <is>
          <t/>
        </is>
      </c>
      <c r="AE36" t="inlineStr">
        <is>
          <t/>
        </is>
      </c>
      <c r="AF36" t="inlineStr">
        <is>
          <t/>
        </is>
      </c>
      <c r="AG36" t="inlineStr">
        <is>
          <t/>
        </is>
      </c>
      <c r="AH36" t="inlineStr">
        <is>
          <t>ionstraimí airgeadais díorthacha</t>
        </is>
      </c>
      <c r="AI36" t="inlineStr">
        <is>
          <t>3</t>
        </is>
      </c>
      <c r="AJ36" t="inlineStr">
        <is>
          <t/>
        </is>
      </c>
      <c r="AK36" t="inlineStr">
        <is>
          <t/>
        </is>
      </c>
      <c r="AL36" t="inlineStr">
        <is>
          <t/>
        </is>
      </c>
      <c r="AM36" t="inlineStr">
        <is>
          <t/>
        </is>
      </c>
      <c r="AN36" t="inlineStr">
        <is>
          <t>származékos pénzügyi eszközök|származékos pénzügyi instrumentumok</t>
        </is>
      </c>
      <c r="AO36" t="inlineStr">
        <is>
          <t>3|3</t>
        </is>
      </c>
      <c r="AP36" t="inlineStr">
        <is>
          <t>|</t>
        </is>
      </c>
      <c r="AQ36" t="inlineStr">
        <is>
          <t>strumenti finanziari derivati</t>
        </is>
      </c>
      <c r="AR36" t="inlineStr">
        <is>
          <t>3</t>
        </is>
      </c>
      <c r="AS36" t="inlineStr">
        <is>
          <t/>
        </is>
      </c>
      <c r="AT36" t="inlineStr">
        <is>
          <t/>
        </is>
      </c>
      <c r="AU36" t="inlineStr">
        <is>
          <t/>
        </is>
      </c>
      <c r="AV36" t="inlineStr">
        <is>
          <t/>
        </is>
      </c>
      <c r="AW36" t="inlineStr">
        <is>
          <t/>
        </is>
      </c>
      <c r="AX36" t="inlineStr">
        <is>
          <t/>
        </is>
      </c>
      <c r="AY36" t="inlineStr">
        <is>
          <t/>
        </is>
      </c>
      <c r="AZ36" t="inlineStr">
        <is>
          <t>strumenti finanzjarji derivattivi</t>
        </is>
      </c>
      <c r="BA36" t="inlineStr">
        <is>
          <t>3</t>
        </is>
      </c>
      <c r="BB36" t="inlineStr">
        <is>
          <t/>
        </is>
      </c>
      <c r="BC36" t="inlineStr">
        <is>
          <t/>
        </is>
      </c>
      <c r="BD36" t="inlineStr">
        <is>
          <t/>
        </is>
      </c>
      <c r="BE36" t="inlineStr">
        <is>
          <t/>
        </is>
      </c>
      <c r="BF36" t="inlineStr">
        <is>
          <t>pochodne instrumenty finansowe</t>
        </is>
      </c>
      <c r="BG36" t="inlineStr">
        <is>
          <t>3</t>
        </is>
      </c>
      <c r="BH36" t="inlineStr">
        <is>
          <t/>
        </is>
      </c>
      <c r="BI36" t="inlineStr">
        <is>
          <t>Instrumentos financeiros derivados</t>
        </is>
      </c>
      <c r="BJ36" t="inlineStr">
        <is>
          <t>3</t>
        </is>
      </c>
      <c r="BK36" t="inlineStr">
        <is>
          <t/>
        </is>
      </c>
      <c r="BL36" t="inlineStr">
        <is>
          <t>instrumente financiare derivate</t>
        </is>
      </c>
      <c r="BM36" t="inlineStr">
        <is>
          <t>3</t>
        </is>
      </c>
      <c r="BN36" t="inlineStr">
        <is>
          <t/>
        </is>
      </c>
      <c r="BO36" t="inlineStr">
        <is>
          <t/>
        </is>
      </c>
      <c r="BP36" t="inlineStr">
        <is>
          <t/>
        </is>
      </c>
      <c r="BQ36" t="inlineStr">
        <is>
          <t/>
        </is>
      </c>
      <c r="BR36" t="inlineStr">
        <is>
          <t>izpeljani finančni instrument</t>
        </is>
      </c>
      <c r="BS36" t="inlineStr">
        <is>
          <t>3</t>
        </is>
      </c>
      <c r="BT36" t="inlineStr">
        <is>
          <t/>
        </is>
      </c>
      <c r="BU36" t="inlineStr">
        <is>
          <t/>
        </is>
      </c>
      <c r="BV36" t="inlineStr">
        <is>
          <t/>
        </is>
      </c>
      <c r="BW36" t="inlineStr">
        <is>
          <t/>
        </is>
      </c>
      <c r="BX36" t="inlineStr">
        <is>
          <t/>
        </is>
      </c>
      <c r="BY36" t="inlineStr">
        <is>
          <t/>
        </is>
      </c>
      <c r="BZ36" t="inlineStr">
        <is>
          <t/>
        </is>
      </c>
      <c r="CA36" t="inlineStr">
        <is>
          <t>Finanzinstrumente, deren Preise sich nach den Kursschwankungen oder den
Preiserwartungen anderer Investments richten, sodass sie die Schwankungen der
Preise dieser Anlageobjekte überproportional nachvollziehen</t>
        </is>
      </c>
      <c r="CB36" t="inlineStr">
        <is>
          <t>χρηματοοικονομικά μέσα όπως χρηματοοικονομικά δικαιώματα προαίρεσης, μελλοντικές και προθεσμιακές συμβάσεις και συμβάσεις ανταλλαγής επιτοκίων και νομισμάτων, τα οποια δημιουργούν δικαιώματα και δεσμεύσεις που συνεπάγονται τη μεταβίβαση, μεταξύ των συμβαλλομένων μερών, ενός ή περισσότερων χρηματοοικονομικών κινδύνων που συνδέονται με ένα βασικό υποκείμενο χρηματοοικονομικό μέσο</t>
        </is>
      </c>
      <c r="CC36" t="inlineStr">
        <is>
          <t>financial instruments, such as financial options, futures and forwards, interest rate swaps and currency swaps, which create rights and obligations that have the effect of transferring between the parties to the instrument one or more of the financial risks inherent in an underlying primary financial instrument</t>
        </is>
      </c>
      <c r="CD36" t="inlineStr">
        <is>
          <t>Instrumentos financieros (tales como opciones financieras,
futuros, y contratos a plazo, permutas de tipo de interés y de divisas) que
crean derechos y obligaciones que tienen el efecto de transferir, entre las
partes implicadas en el instrumento, uno o varios tipos de riesgos financieros
inherentes a un instrumento financiero primario subyacente.</t>
        </is>
      </c>
      <c r="CE36" t="inlineStr">
        <is>
          <t/>
        </is>
      </c>
      <c r="CF36" t="inlineStr">
        <is>
          <t/>
        </is>
      </c>
      <c r="CG36" t="inlineStr">
        <is>
          <t/>
        </is>
      </c>
      <c r="CH36" t="inlineStr">
        <is>
          <t/>
        </is>
      </c>
      <c r="CI36" t="inlineStr">
        <is>
          <t/>
        </is>
      </c>
      <c r="CJ36" t="inlineStr">
        <is>
          <t/>
        </is>
      </c>
      <c r="CK36" t="inlineStr">
        <is>
          <t>strumenti che generano diritti e obbligazioni che hanno come
effetto il trasferimento tra le parti contraenti di uno o più dei rischi
finanziari inerenti a un sottostante strumento finanziario primario</t>
        </is>
      </c>
      <c r="CL36" t="inlineStr">
        <is>
          <t/>
        </is>
      </c>
      <c r="CM36" t="inlineStr">
        <is>
          <t/>
        </is>
      </c>
      <c r="CN36" t="inlineStr">
        <is>
          <t>strumenti finanzjarji, bħal opzjonijiet finanzjarji, futuri u kuntratti forward, swaps tar-rati tal-imgħax u swaps tal-muniti, li joħolqu drittijiet u obbligi li għandhom l-effett li jittrasferixxu bejn il-partijiet tal-istrument, riskju finanzjarju wieħed jew aktar inerenti fi strument finanzjarju primarju sottostanti</t>
        </is>
      </c>
      <c r="CO36" t="inlineStr">
        <is>
          <t/>
        </is>
      </c>
      <c r="CP36" t="inlineStr">
        <is>
          <t/>
        </is>
      </c>
      <c r="CQ36" t="inlineStr">
        <is>
          <t>Instrumentos financeiros que: a) o seu valor altera-se em resposta à alteração numa taxa de juro, preço de instrumento financeiro, preço de mercadoria, taxa de câmbio, índice de preços ou taxas, notação de crédito ou índice de crédito ou outra variável, desde que, no caso de uma variável não financeira, a variável não seja específica de uma das partes do contrato (por vezes denominada «subjacente»); b) não é necessário qualquer investimento líquido inicial ou um investimento líquido inicial que seja inferior ao que seria exigido para outros tipos de contratos que se esperaria que tivessem uma resposta semelhante às alterações nos fatores de mercado; e c) é liquidado numa data futura.</t>
        </is>
      </c>
      <c r="CR36" t="inlineStr">
        <is>
          <t/>
        </is>
      </c>
      <c r="CS36" t="inlineStr">
        <is>
          <t/>
        </is>
      </c>
      <c r="CT36" t="inlineStr">
        <is>
          <t>finančni instrument, ki se sklicuje na kak drug finančni inštrument; njegova vrednost se spreminja kot odziv na spremembe podrobno določene obrestne mere, tečaja vrednostnice, cene blaga, tečaja deviz, indeksa cen ali tečajev, zaupanjske sposobnost itd.; ne zahteva začetne finančne naložbe, poravna pa se v prihodnosti; take so npr. finančne opcije, finančne rokovne pogodbe in rokovne pogodbe, pogodbe o finančnih zamenjavah in pogodbe o opcijah; omogočajo prenos enega ali več finančnih tveganj, povezanih z izvirnim finančnim inštrumentom, med strankami, ki so povezane z zadevnim finančnim inštrumentom</t>
        </is>
      </c>
      <c r="CU36" t="inlineStr">
        <is>
          <t/>
        </is>
      </c>
    </row>
    <row r="37">
      <c r="A37" s="1" t="str">
        <f>HYPERLINK("https://iate.europa.eu/entry/result/3528951/all", "3528951")</f>
        <v>3528951</v>
      </c>
      <c r="B37" t="inlineStr">
        <is>
          <t>EDUCATION AND COMMUNICATIONS;FINANCE</t>
        </is>
      </c>
      <c r="C37" t="inlineStr">
        <is>
          <t>EDUCATION AND COMMUNICATIONS|information and information processing;FINANCE</t>
        </is>
      </c>
      <c r="D37" t="inlineStr">
        <is>
          <t>Консолидирана система за борсова информация</t>
        </is>
      </c>
      <c r="E37" t="inlineStr">
        <is>
          <t>3</t>
        </is>
      </c>
      <c r="F37" t="inlineStr">
        <is>
          <t/>
        </is>
      </c>
      <c r="G37" t="inlineStr">
        <is>
          <t>konsolidované obchodní informace</t>
        </is>
      </c>
      <c r="H37" t="inlineStr">
        <is>
          <t>2</t>
        </is>
      </c>
      <c r="I37" t="inlineStr">
        <is>
          <t/>
        </is>
      </c>
      <c r="J37" t="inlineStr">
        <is>
          <t>konsolideret handelsinformation</t>
        </is>
      </c>
      <c r="K37" t="inlineStr">
        <is>
          <t>4</t>
        </is>
      </c>
      <c r="L37" t="inlineStr">
        <is>
          <t/>
        </is>
      </c>
      <c r="M37" t="inlineStr">
        <is>
          <t>Consolidated Tape</t>
        </is>
      </c>
      <c r="N37" t="inlineStr">
        <is>
          <t>2</t>
        </is>
      </c>
      <c r="O37" t="inlineStr">
        <is>
          <t/>
        </is>
      </c>
      <c r="P37" t="inlineStr">
        <is>
          <t>Ενοποιημένο Δελτίο Παρακολούθησης</t>
        </is>
      </c>
      <c r="Q37" t="inlineStr">
        <is>
          <t>1</t>
        </is>
      </c>
      <c r="R37" t="inlineStr">
        <is>
          <t/>
        </is>
      </c>
      <c r="S37" t="inlineStr">
        <is>
          <t>CT|consolidated tape</t>
        </is>
      </c>
      <c r="T37" t="inlineStr">
        <is>
          <t>2|4</t>
        </is>
      </c>
      <c r="U37" t="inlineStr">
        <is>
          <t>|</t>
        </is>
      </c>
      <c r="V37" t="inlineStr">
        <is>
          <t>registro consolidado</t>
        </is>
      </c>
      <c r="W37" t="inlineStr">
        <is>
          <t>1</t>
        </is>
      </c>
      <c r="X37" t="inlineStr">
        <is>
          <t/>
        </is>
      </c>
      <c r="Y37" t="inlineStr">
        <is>
          <t>kauplemiskoondteave</t>
        </is>
      </c>
      <c r="Z37" t="inlineStr">
        <is>
          <t>3</t>
        </is>
      </c>
      <c r="AA37" t="inlineStr">
        <is>
          <t/>
        </is>
      </c>
      <c r="AB37" t="inlineStr">
        <is>
          <t>konsolidoidut kaupankäyntitiedot|konsolidoidut kauppatiedot</t>
        </is>
      </c>
      <c r="AC37" t="inlineStr">
        <is>
          <t>3|2</t>
        </is>
      </c>
      <c r="AD37" t="inlineStr">
        <is>
          <t>|</t>
        </is>
      </c>
      <c r="AE37" t="inlineStr">
        <is>
          <t>base de données consolidée|système central d'information en continu</t>
        </is>
      </c>
      <c r="AF37" t="inlineStr">
        <is>
          <t>3|2</t>
        </is>
      </c>
      <c r="AG37" t="inlineStr">
        <is>
          <t>|</t>
        </is>
      </c>
      <c r="AH37" t="inlineStr">
        <is>
          <t>teilitéip chomhdhlúite</t>
        </is>
      </c>
      <c r="AI37" t="inlineStr">
        <is>
          <t>3</t>
        </is>
      </c>
      <c r="AJ37" t="inlineStr">
        <is>
          <t/>
        </is>
      </c>
      <c r="AK37" t="inlineStr">
        <is>
          <t>konsolidirani sustav objave</t>
        </is>
      </c>
      <c r="AL37" t="inlineStr">
        <is>
          <t>3</t>
        </is>
      </c>
      <c r="AM37" t="inlineStr">
        <is>
          <t/>
        </is>
      </c>
      <c r="AN37" t="inlineStr">
        <is>
          <t>összesített adatszolgáltatás|összesített adat</t>
        </is>
      </c>
      <c r="AO37" t="inlineStr">
        <is>
          <t>2|2</t>
        </is>
      </c>
      <c r="AP37" t="inlineStr">
        <is>
          <t>|</t>
        </is>
      </c>
      <c r="AQ37" t="inlineStr">
        <is>
          <t>nastro consolidato|consolidated tape|tape unico</t>
        </is>
      </c>
      <c r="AR37" t="inlineStr">
        <is>
          <t>2|2|2</t>
        </is>
      </c>
      <c r="AS37" t="inlineStr">
        <is>
          <t>||</t>
        </is>
      </c>
      <c r="AT37" t="inlineStr">
        <is>
          <t/>
        </is>
      </c>
      <c r="AU37" t="inlineStr">
        <is>
          <t/>
        </is>
      </c>
      <c r="AV37" t="inlineStr">
        <is>
          <t/>
        </is>
      </c>
      <c r="AW37" t="inlineStr">
        <is>
          <t>konsolidēta datu sistēma|konsolidētu datu lente</t>
        </is>
      </c>
      <c r="AX37" t="inlineStr">
        <is>
          <t>2|3</t>
        </is>
      </c>
      <c r="AY37" t="inlineStr">
        <is>
          <t>|preferred</t>
        </is>
      </c>
      <c r="AZ37" t="inlineStr">
        <is>
          <t>tape konsolidat</t>
        </is>
      </c>
      <c r="BA37" t="inlineStr">
        <is>
          <t>3</t>
        </is>
      </c>
      <c r="BB37" t="inlineStr">
        <is>
          <t/>
        </is>
      </c>
      <c r="BC37" t="inlineStr">
        <is>
          <t>consolidated tape|geconsolideerde transactiemeldingsregeling</t>
        </is>
      </c>
      <c r="BD37" t="inlineStr">
        <is>
          <t>3|3</t>
        </is>
      </c>
      <c r="BE37" t="inlineStr">
        <is>
          <t>|</t>
        </is>
      </c>
      <c r="BF37" t="inlineStr">
        <is>
          <t>system publikacji informacji skonsolidowanych</t>
        </is>
      </c>
      <c r="BG37" t="inlineStr">
        <is>
          <t>2</t>
        </is>
      </c>
      <c r="BH37" t="inlineStr">
        <is>
          <t/>
        </is>
      </c>
      <c r="BI37" t="inlineStr">
        <is>
          <t>sistema de informação consolidada|informação integrada sobre os mercados</t>
        </is>
      </c>
      <c r="BJ37" t="inlineStr">
        <is>
          <t>2|2</t>
        </is>
      </c>
      <c r="BK37" t="inlineStr">
        <is>
          <t>|</t>
        </is>
      </c>
      <c r="BL37" t="inlineStr">
        <is>
          <t>sistem centralizat de raportare</t>
        </is>
      </c>
      <c r="BM37" t="inlineStr">
        <is>
          <t>1</t>
        </is>
      </c>
      <c r="BN37" t="inlineStr">
        <is>
          <t/>
        </is>
      </c>
      <c r="BO37" t="inlineStr">
        <is>
          <t>konsolidovaný informačný systém</t>
        </is>
      </c>
      <c r="BP37" t="inlineStr">
        <is>
          <t>3</t>
        </is>
      </c>
      <c r="BQ37" t="inlineStr">
        <is>
          <t/>
        </is>
      </c>
      <c r="BR37" t="inlineStr">
        <is>
          <t>sistem stalnih informacij</t>
        </is>
      </c>
      <c r="BS37" t="inlineStr">
        <is>
          <t>3</t>
        </is>
      </c>
      <c r="BT37" t="inlineStr">
        <is>
          <t/>
        </is>
      </c>
      <c r="BU37" t="inlineStr">
        <is>
          <t>consolidated tape|konsoliderad handelsinformation</t>
        </is>
      </c>
      <c r="BV37" t="inlineStr">
        <is>
          <t>2|2</t>
        </is>
      </c>
      <c r="BW37" t="inlineStr">
        <is>
          <t>|</t>
        </is>
      </c>
      <c r="BX37" t="inlineStr">
        <is>
          <t/>
        </is>
      </c>
      <c r="BY37" t="inlineStr">
        <is>
          <t/>
        </is>
      </c>
      <c r="BZ37" t="inlineStr">
        <is>
          <t>Konsolidering af handelsdata / -informationer for handel med værdipapirer i et overordnet system har til formål at fremme gennemsigtigheden for markedets interessenter.</t>
        </is>
      </c>
      <c r="CA37" t="inlineStr">
        <is>
          <t>Ein Ticker, auf dem alle Transaktionen der beiden New Yorker Börsen (NYSE und AMEX) verzeichnet sind.</t>
        </is>
      </c>
      <c r="CB37" t="inlineStr">
        <is>
          <t/>
        </is>
      </c>
      <c r="CC37" t="inlineStr">
        <is>
          <t>high-speed, electronic system that constantly reports the latest price and volume data on sales of exchange-listed stocks</t>
        </is>
      </c>
      <c r="CD37" t="inlineStr">
        <is>
          <t>Servicio electrónico que refleja las cotizaciones y el volumen de las transacciones bursátiles.</t>
        </is>
      </c>
      <c r="CE37" t="inlineStr">
        <is>
          <t/>
        </is>
      </c>
      <c r="CF37" t="inlineStr">
        <is>
          <t>liiketoimien ilmoittamisjärjestelmä</t>
        </is>
      </c>
      <c r="CG37" t="inlineStr">
        <is>
          <t/>
        </is>
      </c>
      <c r="CH37" t="inlineStr">
        <is>
          <t/>
        </is>
      </c>
      <c r="CI37" t="inlineStr">
        <is>
          <t>integrirani sustav izvještavanja koji diljem svijeta šalje informacije o cijenama i količinama trgovanja vrijednosnica, kontinuirano se elektronski ažurira nakon svake izvršene trgovine</t>
        </is>
      </c>
      <c r="CJ37" t="inlineStr">
        <is>
          <t/>
        </is>
      </c>
      <c r="CK37" t="inlineStr">
        <is>
          <t/>
        </is>
      </c>
      <c r="CL37" t="inlineStr">
        <is>
          <t/>
        </is>
      </c>
      <c r="CM37" t="inlineStr">
        <is>
          <t>ātrdarbīga elektroniska sistēma, kurā nepārtraukti tiek ziņots par jaunākajiem cenu un apjoma datiem biržā kotēto vērtspapīru pārdošanas darījumos</t>
        </is>
      </c>
      <c r="CN37" t="inlineStr">
        <is>
          <t>sistema elettronika ta' veloċità kbira li tirrapporta b'mod kontinwu l-aktar dejta reċenti dwar il-prezz u l-volum tal-bejgħ ta' stokks ikkwotati fil-borża</t>
        </is>
      </c>
      <c r="CO37" t="inlineStr">
        <is>
          <t>elektronisch informatiesysteem dat voortdurend met hoge snelheid de meest recente informatie over koersen en volumes van verschillende beurzen bundelt en verspreidt</t>
        </is>
      </c>
      <c r="CP37" t="inlineStr">
        <is>
          <t/>
        </is>
      </c>
      <c r="CQ37" t="inlineStr">
        <is>
          <t/>
        </is>
      </c>
      <c r="CR37" t="inlineStr">
        <is>
          <t>Sistem de raportare (afișare) a tranzacțiilor cu valorile mobiliare listate la NYSE pe o tabelă electronică, denumită Tape A, și a tranzacțiilor cu valori mobiliare listate la toate celelalte burse pe altă tabelă electronică, denumită Tape B, indiferent unde are loc tranzacția.</t>
        </is>
      </c>
      <c r="CS37" t="inlineStr">
        <is>
          <t>poskytovateľ konsolidovaného informačného systému znamená osobu, ktorá má podľa ustanovení smernice [nová smernica MiFID] povolenie na poskytovanie služby zberu správ o obchodoch s finančnými nástrojmi</t>
        </is>
      </c>
      <c r="CT37" t="inlineStr">
        <is>
          <t/>
        </is>
      </c>
      <c r="CU37" t="inlineStr">
        <is>
          <t>Med ”consolidated tape” avses ett system dit all information om handel samlas. Rapporteringen dit skall göras av börser, MTF:er och APAs. ”Consolidated tape” utgör således den enda åtkomstpunkt som behövs för att få all nödvändig information om genomförda transaktioner i Europa.</t>
        </is>
      </c>
    </row>
    <row r="38">
      <c r="A38" s="1" t="str">
        <f>HYPERLINK("https://iate.europa.eu/entry/result/3549611/all", "3549611")</f>
        <v>3549611</v>
      </c>
      <c r="B38" t="inlineStr">
        <is>
          <t>FINANCE</t>
        </is>
      </c>
      <c r="C38" t="inlineStr">
        <is>
          <t>FINANCE|financial institutions and credit</t>
        </is>
      </c>
      <c r="D38" t="inlineStr">
        <is>
          <t>процес на надзорен преглед и оценка|ПНПО</t>
        </is>
      </c>
      <c r="E38" t="inlineStr">
        <is>
          <t>3|3</t>
        </is>
      </c>
      <c r="F38" t="inlineStr">
        <is>
          <t>|</t>
        </is>
      </c>
      <c r="G38" t="inlineStr">
        <is>
          <t>proces dohledu a hodnocení|postup dohledu a hodnocení</t>
        </is>
      </c>
      <c r="H38" t="inlineStr">
        <is>
          <t>1|1</t>
        </is>
      </c>
      <c r="I38" t="inlineStr">
        <is>
          <t>|</t>
        </is>
      </c>
      <c r="J38" t="inlineStr">
        <is>
          <t>tilsynskontrol- og vurderingsproces|SREP</t>
        </is>
      </c>
      <c r="K38" t="inlineStr">
        <is>
          <t>3|3</t>
        </is>
      </c>
      <c r="L38" t="inlineStr">
        <is>
          <t>|</t>
        </is>
      </c>
      <c r="M38" t="inlineStr">
        <is>
          <t>SREP|aufsichtlicher Überprüfungs- und Bewertungsprozess|Prozess der aufsichtlichen Überprüfung und Bewertung</t>
        </is>
      </c>
      <c r="N38" t="inlineStr">
        <is>
          <t>3|3|3</t>
        </is>
      </c>
      <c r="O38" t="inlineStr">
        <is>
          <t>||</t>
        </is>
      </c>
      <c r="P38" t="inlineStr">
        <is>
          <t>διαδικασία εποπτικού ελέγχου και αξιολόγησης</t>
        </is>
      </c>
      <c r="Q38" t="inlineStr">
        <is>
          <t>3</t>
        </is>
      </c>
      <c r="R38" t="inlineStr">
        <is>
          <t/>
        </is>
      </c>
      <c r="S38" t="inlineStr">
        <is>
          <t>Supervisory Review and Evaluation Process|SREP</t>
        </is>
      </c>
      <c r="T38" t="inlineStr">
        <is>
          <t>3|3</t>
        </is>
      </c>
      <c r="U38" t="inlineStr">
        <is>
          <t>|</t>
        </is>
      </c>
      <c r="V38" t="inlineStr">
        <is>
          <t>proceso de revisión y evaluación supervisora|PRES</t>
        </is>
      </c>
      <c r="W38" t="inlineStr">
        <is>
          <t>3|3</t>
        </is>
      </c>
      <c r="X38" t="inlineStr">
        <is>
          <t>|</t>
        </is>
      </c>
      <c r="Y38" t="inlineStr">
        <is>
          <t>SREP|järelevalvealase läbivaatamise ja hindamise protsess</t>
        </is>
      </c>
      <c r="Z38" t="inlineStr">
        <is>
          <t>3|3</t>
        </is>
      </c>
      <c r="AA38" t="inlineStr">
        <is>
          <t>|</t>
        </is>
      </c>
      <c r="AB38" t="inlineStr">
        <is>
          <t>vakavaraisuuden arviointiprosessi</t>
        </is>
      </c>
      <c r="AC38" t="inlineStr">
        <is>
          <t>3</t>
        </is>
      </c>
      <c r="AD38" t="inlineStr">
        <is>
          <t/>
        </is>
      </c>
      <c r="AE38" t="inlineStr">
        <is>
          <t>processus de contrôle et d'évaluation prudentiels</t>
        </is>
      </c>
      <c r="AF38" t="inlineStr">
        <is>
          <t>3</t>
        </is>
      </c>
      <c r="AG38" t="inlineStr">
        <is>
          <t/>
        </is>
      </c>
      <c r="AH38" t="inlineStr">
        <is>
          <t/>
        </is>
      </c>
      <c r="AI38" t="inlineStr">
        <is>
          <t/>
        </is>
      </c>
      <c r="AJ38" t="inlineStr">
        <is>
          <t/>
        </is>
      </c>
      <c r="AK38" t="inlineStr">
        <is>
          <t>postupak nadzorne provjere i ocjene|SREP</t>
        </is>
      </c>
      <c r="AL38" t="inlineStr">
        <is>
          <t>3|3</t>
        </is>
      </c>
      <c r="AM38" t="inlineStr">
        <is>
          <t>|</t>
        </is>
      </c>
      <c r="AN38" t="inlineStr">
        <is>
          <t>felügyeleti felülvizsgálati és értékelési eljárás|SREP</t>
        </is>
      </c>
      <c r="AO38" t="inlineStr">
        <is>
          <t>4|4</t>
        </is>
      </c>
      <c r="AP38" t="inlineStr">
        <is>
          <t>|</t>
        </is>
      </c>
      <c r="AQ38" t="inlineStr">
        <is>
          <t>SREP|processo di revisione e valutazione prudenziale</t>
        </is>
      </c>
      <c r="AR38" t="inlineStr">
        <is>
          <t>3|3</t>
        </is>
      </c>
      <c r="AS38" t="inlineStr">
        <is>
          <t>|</t>
        </is>
      </c>
      <c r="AT38" t="inlineStr">
        <is>
          <t>SREP|priežiūrinio tikrinimo ir vertinimo procesas</t>
        </is>
      </c>
      <c r="AU38" t="inlineStr">
        <is>
          <t>3|3</t>
        </is>
      </c>
      <c r="AV38" t="inlineStr">
        <is>
          <t>|</t>
        </is>
      </c>
      <c r="AW38" t="inlineStr">
        <is>
          <t>&lt;i&gt;SREP&lt;/i&gt;|uzraudzības pārbaudes un novērtējuma process</t>
        </is>
      </c>
      <c r="AX38" t="inlineStr">
        <is>
          <t>3|3</t>
        </is>
      </c>
      <c r="AY38" t="inlineStr">
        <is>
          <t>|</t>
        </is>
      </c>
      <c r="AZ38" t="inlineStr">
        <is>
          <t>proċess ta’ reviżjoni u evalwazzjoni superviżorji|SREP</t>
        </is>
      </c>
      <c r="BA38" t="inlineStr">
        <is>
          <t>3|3</t>
        </is>
      </c>
      <c r="BB38" t="inlineStr">
        <is>
          <t>|</t>
        </is>
      </c>
      <c r="BC38" t="inlineStr">
        <is>
          <t>Procedure voor toetsing en evaluatie door de toezichthouder</t>
        </is>
      </c>
      <c r="BD38" t="inlineStr">
        <is>
          <t>3</t>
        </is>
      </c>
      <c r="BE38" t="inlineStr">
        <is>
          <t/>
        </is>
      </c>
      <c r="BF38" t="inlineStr">
        <is>
          <t>SREP|proces przeglądu i oceny nadzorczej|przegląd i ocena nadzorcza</t>
        </is>
      </c>
      <c r="BG38" t="inlineStr">
        <is>
          <t>3|3|3</t>
        </is>
      </c>
      <c r="BH38" t="inlineStr">
        <is>
          <t>||admitted</t>
        </is>
      </c>
      <c r="BI38" t="inlineStr">
        <is>
          <t>processo de revisão e avaliação pelo supervisor|SREP|processo de análise e avaliação para fins de supervisão</t>
        </is>
      </c>
      <c r="BJ38" t="inlineStr">
        <is>
          <t>3|3|3</t>
        </is>
      </c>
      <c r="BK38" t="inlineStr">
        <is>
          <t>preferred||</t>
        </is>
      </c>
      <c r="BL38" t="inlineStr">
        <is>
          <t>proces de supraveghere și evaluare|SREP</t>
        </is>
      </c>
      <c r="BM38" t="inlineStr">
        <is>
          <t>3|3</t>
        </is>
      </c>
      <c r="BN38" t="inlineStr">
        <is>
          <t>|</t>
        </is>
      </c>
      <c r="BO38" t="inlineStr">
        <is>
          <t>postup preskúmania a hodnotenia orgánmi dohľadu</t>
        </is>
      </c>
      <c r="BP38" t="inlineStr">
        <is>
          <t>3</t>
        </is>
      </c>
      <c r="BQ38" t="inlineStr">
        <is>
          <t/>
        </is>
      </c>
      <c r="BR38" t="inlineStr">
        <is>
          <t>proces nadzorniškega pregledovanja in ovrednotenja|SREP</t>
        </is>
      </c>
      <c r="BS38" t="inlineStr">
        <is>
          <t>3|3</t>
        </is>
      </c>
      <c r="BT38" t="inlineStr">
        <is>
          <t>|</t>
        </is>
      </c>
      <c r="BU38" t="inlineStr">
        <is>
          <t>översyns- och utvärderingsprocess|ÖUP</t>
        </is>
      </c>
      <c r="BV38" t="inlineStr">
        <is>
          <t>2|3</t>
        </is>
      </c>
      <c r="BW38" t="inlineStr">
        <is>
          <t>|</t>
        </is>
      </c>
      <c r="BX38" t="inlineStr">
        <is>
          <t>редовна оценка и измерване на рисковете за всяка банка от страна на надзорните органи, в решението от която се обединяват всички надзорни констатации за дадена година и се определят изискванията, които банките трябва да изпълнят в определен срок</t>
        </is>
      </c>
      <c r="BY38" t="inlineStr">
        <is>
          <t/>
        </is>
      </c>
      <c r="BZ38" t="inlineStr">
        <is>
          <t/>
        </is>
      </c>
      <c r="CA38" t="inlineStr">
        <is>
          <t/>
        </is>
      </c>
      <c r="CB38" t="inlineStr">
        <is>
          <t/>
        </is>
      </c>
      <c r="CC38" t="inlineStr">
        <is>
          <t/>
        </is>
      </c>
      <c r="CD38" t="inlineStr">
        <is>
          <t>Proceso que consta de los siguientes elementos: análisis del modelo de negocio, evaluación delgobierno interno y de los controles globales del riesgo, evaluación de los riesgos para el capital, evaluación del capital del PRES, evaluación de los riesgos de liquidez y financiación o evaluación de la liquidez del PRES.</t>
        </is>
      </c>
      <c r="CE38" t="inlineStr">
        <is>
          <t/>
        </is>
      </c>
      <c r="CF38" t="inlineStr">
        <is>
          <t/>
        </is>
      </c>
      <c r="CG38" t="inlineStr">
        <is>
          <t/>
        </is>
      </c>
      <c r="CH38" t="inlineStr">
        <is>
          <t/>
        </is>
      </c>
      <c r="CI38" t="inlineStr">
        <is>
          <t/>
        </is>
      </c>
      <c r="CJ38" t="inlineStr">
        <is>
          <t/>
        </is>
      </c>
      <c r="CK38" t="inlineStr">
        <is>
          <t/>
        </is>
      </c>
      <c r="CL38" t="inlineStr">
        <is>
          <t/>
        </is>
      </c>
      <c r="CM38" t="inlineStr">
        <is>
          <t/>
        </is>
      </c>
      <c r="CN38" t="inlineStr">
        <is>
          <t>proċess ta' evalwazzjoni tar-riskji li istituzzjoni tkun jew tista' tkun esposta għalihom, tar-riskji li istituzzjoni toħloq jew tista' toħloq għas-sistema finanzjarja u tar-riskji żvelati fl-ittestjar tal-istress</t>
        </is>
      </c>
      <c r="CO38" t="inlineStr">
        <is>
          <t/>
        </is>
      </c>
      <c r="CP38" t="inlineStr">
        <is>
          <t/>
        </is>
      </c>
      <c r="CQ38" t="inlineStr">
        <is>
          <t>Processo pelo qual as autoridades competentes dos Estados-Membros revêm as disposições, as estratégias, os processos e os mecanismos aplicados pelas instituições de crédito para dar cumprimento à Diretiva 2013/36/UE e e ao Regulamento (UE) n.º 575/2013 e avaliam os riscos a que as instituições estão ou podem vir a estar expostas, os riscos que colocam ao sistema financeiro e os riscos revelados pelos testes de esforço.</t>
        </is>
      </c>
      <c r="CR38" t="inlineStr">
        <is>
          <t/>
        </is>
      </c>
      <c r="CS38" t="inlineStr">
        <is>
          <t/>
        </is>
      </c>
      <c r="CT38" t="inlineStr">
        <is>
          <t/>
        </is>
      </c>
      <c r="CU38" t="inlineStr">
        <is>
          <t/>
        </is>
      </c>
    </row>
    <row r="39">
      <c r="A39" s="1" t="str">
        <f>HYPERLINK("https://iate.europa.eu/entry/result/3619792/all", "3619792")</f>
        <v>3619792</v>
      </c>
      <c r="B39" t="inlineStr">
        <is>
          <t>FINANCE</t>
        </is>
      </c>
      <c r="C39" t="inlineStr">
        <is>
          <t>FINANCE|free movement of capital|financial market|financial supervision</t>
        </is>
      </c>
      <c r="D39" t="inlineStr">
        <is>
          <t>административна мярка</t>
        </is>
      </c>
      <c r="E39" t="inlineStr">
        <is>
          <t>3</t>
        </is>
      </c>
      <c r="F39" t="inlineStr">
        <is>
          <t/>
        </is>
      </c>
      <c r="G39" t="inlineStr">
        <is>
          <t>správní opatření</t>
        </is>
      </c>
      <c r="H39" t="inlineStr">
        <is>
          <t>3</t>
        </is>
      </c>
      <c r="I39" t="inlineStr">
        <is>
          <t/>
        </is>
      </c>
      <c r="J39" t="inlineStr">
        <is>
          <t>administrativ foranstaltning</t>
        </is>
      </c>
      <c r="K39" t="inlineStr">
        <is>
          <t>3</t>
        </is>
      </c>
      <c r="L39" t="inlineStr">
        <is>
          <t/>
        </is>
      </c>
      <c r="M39" t="inlineStr">
        <is>
          <t>verwaltungsrechtliche Maßnahme</t>
        </is>
      </c>
      <c r="N39" t="inlineStr">
        <is>
          <t>3</t>
        </is>
      </c>
      <c r="O39" t="inlineStr">
        <is>
          <t/>
        </is>
      </c>
      <c r="P39" t="inlineStr">
        <is>
          <t>διοικητικό μέτρο</t>
        </is>
      </c>
      <c r="Q39" t="inlineStr">
        <is>
          <t>3</t>
        </is>
      </c>
      <c r="R39" t="inlineStr">
        <is>
          <t/>
        </is>
      </c>
      <c r="S39" t="inlineStr">
        <is>
          <t>administrative measure</t>
        </is>
      </c>
      <c r="T39" t="inlineStr">
        <is>
          <t>3</t>
        </is>
      </c>
      <c r="U39" t="inlineStr">
        <is>
          <t/>
        </is>
      </c>
      <c r="V39" t="inlineStr">
        <is>
          <t>medida administrativa</t>
        </is>
      </c>
      <c r="W39" t="inlineStr">
        <is>
          <t>3</t>
        </is>
      </c>
      <c r="X39" t="inlineStr">
        <is>
          <t/>
        </is>
      </c>
      <c r="Y39" t="inlineStr">
        <is>
          <t>haldusmeede</t>
        </is>
      </c>
      <c r="Z39" t="inlineStr">
        <is>
          <t>3</t>
        </is>
      </c>
      <c r="AA39" t="inlineStr">
        <is>
          <t/>
        </is>
      </c>
      <c r="AB39" t="inlineStr">
        <is>
          <t>hallinnollinen toimenpide</t>
        </is>
      </c>
      <c r="AC39" t="inlineStr">
        <is>
          <t>3</t>
        </is>
      </c>
      <c r="AD39" t="inlineStr">
        <is>
          <t/>
        </is>
      </c>
      <c r="AE39" t="inlineStr">
        <is>
          <t>mesure administrative</t>
        </is>
      </c>
      <c r="AF39" t="inlineStr">
        <is>
          <t>3</t>
        </is>
      </c>
      <c r="AG39" t="inlineStr">
        <is>
          <t/>
        </is>
      </c>
      <c r="AH39" t="inlineStr">
        <is>
          <t>beart riaracháin</t>
        </is>
      </c>
      <c r="AI39" t="inlineStr">
        <is>
          <t>3</t>
        </is>
      </c>
      <c r="AJ39" t="inlineStr">
        <is>
          <t/>
        </is>
      </c>
      <c r="AK39" t="inlineStr">
        <is>
          <t>administrativna mjera</t>
        </is>
      </c>
      <c r="AL39" t="inlineStr">
        <is>
          <t>3</t>
        </is>
      </c>
      <c r="AM39" t="inlineStr">
        <is>
          <t/>
        </is>
      </c>
      <c r="AN39" t="inlineStr">
        <is>
          <t>közigazgatási intézkedés</t>
        </is>
      </c>
      <c r="AO39" t="inlineStr">
        <is>
          <t>2</t>
        </is>
      </c>
      <c r="AP39" t="inlineStr">
        <is>
          <t>proposed</t>
        </is>
      </c>
      <c r="AQ39" t="inlineStr">
        <is>
          <t>misura amministrativa</t>
        </is>
      </c>
      <c r="AR39" t="inlineStr">
        <is>
          <t>3</t>
        </is>
      </c>
      <c r="AS39" t="inlineStr">
        <is>
          <t/>
        </is>
      </c>
      <c r="AT39" t="inlineStr">
        <is>
          <t>administracinė priemonė</t>
        </is>
      </c>
      <c r="AU39" t="inlineStr">
        <is>
          <t>3</t>
        </is>
      </c>
      <c r="AV39" t="inlineStr">
        <is>
          <t/>
        </is>
      </c>
      <c r="AW39" t="inlineStr">
        <is>
          <t>administratīvais pasākums</t>
        </is>
      </c>
      <c r="AX39" t="inlineStr">
        <is>
          <t>3</t>
        </is>
      </c>
      <c r="AY39" t="inlineStr">
        <is>
          <t/>
        </is>
      </c>
      <c r="AZ39" t="inlineStr">
        <is>
          <t>miżura amministrattiva</t>
        </is>
      </c>
      <c r="BA39" t="inlineStr">
        <is>
          <t>3</t>
        </is>
      </c>
      <c r="BB39" t="inlineStr">
        <is>
          <t/>
        </is>
      </c>
      <c r="BC39" t="inlineStr">
        <is>
          <t>administratieve maatregel</t>
        </is>
      </c>
      <c r="BD39" t="inlineStr">
        <is>
          <t>3</t>
        </is>
      </c>
      <c r="BE39" t="inlineStr">
        <is>
          <t/>
        </is>
      </c>
      <c r="BF39" t="inlineStr">
        <is>
          <t>środek administracyjny</t>
        </is>
      </c>
      <c r="BG39" t="inlineStr">
        <is>
          <t>3</t>
        </is>
      </c>
      <c r="BH39" t="inlineStr">
        <is>
          <t/>
        </is>
      </c>
      <c r="BI39" t="inlineStr">
        <is>
          <t>medida administrativa</t>
        </is>
      </c>
      <c r="BJ39" t="inlineStr">
        <is>
          <t>3</t>
        </is>
      </c>
      <c r="BK39" t="inlineStr">
        <is>
          <t/>
        </is>
      </c>
      <c r="BL39" t="inlineStr">
        <is>
          <t>măsură administrativă</t>
        </is>
      </c>
      <c r="BM39" t="inlineStr">
        <is>
          <t>3</t>
        </is>
      </c>
      <c r="BN39" t="inlineStr">
        <is>
          <t/>
        </is>
      </c>
      <c r="BO39" t="inlineStr">
        <is>
          <t>administratívne opatrenie</t>
        </is>
      </c>
      <c r="BP39" t="inlineStr">
        <is>
          <t>3</t>
        </is>
      </c>
      <c r="BQ39" t="inlineStr">
        <is>
          <t/>
        </is>
      </c>
      <c r="BR39" t="inlineStr">
        <is>
          <t>upravni ukrep</t>
        </is>
      </c>
      <c r="BS39" t="inlineStr">
        <is>
          <t>3</t>
        </is>
      </c>
      <c r="BT39" t="inlineStr">
        <is>
          <t/>
        </is>
      </c>
      <c r="BU39" t="inlineStr">
        <is>
          <t>administrativ åtgärd</t>
        </is>
      </c>
      <c r="BV39" t="inlineStr">
        <is>
          <t>3</t>
        </is>
      </c>
      <c r="BW39" t="inlineStr">
        <is>
          <t/>
        </is>
      </c>
      <c r="BX39" t="inlineStr">
        <is>
          <t/>
        </is>
      </c>
      <c r="BY39" t="inlineStr">
        <is>
          <t>opatření přijaté &lt;a href="https://iate.europa.eu/entry/result/3506288/cs" target="_blank"&gt;orgánem finančního dohledu&lt;/a&gt; v reakci na porušení pravidel v oblasti &lt;a href="https://iate.europa.eu/entry/slideshow/1632141545873/2222113/cs" target="_blank"&gt;boje pro praní peněz a financování terorismu&lt;/a&gt;, které se nepovažuje za dostatečně závažné pro
postih v podobě správní sankce</t>
        </is>
      </c>
      <c r="BZ39" t="inlineStr">
        <is>
          <t/>
        </is>
      </c>
      <c r="CA39" t="inlineStr">
        <is>
          <t/>
        </is>
      </c>
      <c r="CB39" t="inlineStr">
        <is>
          <t>μέτρο που λαμβάνεται από &lt;a href="https://iate.europa.eu/entry/result/3506288/en-el" target="_blank"&gt;φορέα χρηματοπιστωτικής εποπτείας&lt;/a&gt;, σύμφωνα με το άρθρο 41 της προτεινόμενης &lt;a href="https://eur-lex.europa.eu/legal-content/EN-EL/ALL/?uri=CELEX:52021PC0423&amp;amp;from=EL" target="_blank"&gt;οδηγίας σχετικά με τους μηχανισμούς που πρέπει να συγκροτήσουν τα κράτη μέλη για την πρόληψη της χρησιμοποίησης του χρηματοπιστωτικού συστήματος για τους σκοπούς της νομιμοποίησης εσόδων από παράνομες δραστηριότητες ή της χρηματοδότησης της τρομοκρατίας&lt;/a&gt;, ως απάντηση στην παραβίαση των κανόνων καταπολέμησης της νομιμοποίησης εσόδων από παράνομες δραστηριότητες η οποία δεν θεωρείται αρκετά σοβαρή ώστε να επισύρει διοικητική κύρωση</t>
        </is>
      </c>
      <c r="CC39" t="inlineStr">
        <is>
          <t>action taken by a &lt;a href="https://iate.europa.eu/entry/result/3506288/en" target="_blank"&gt;financial supervisor&lt;/a&gt;, under Article 41 of the proposed Directive on the mechanisms to be put in place by the Member States for the prevention of the use of the financial system for the purposes of money laundering or terrorist financing, in response to a breach of anti-money-laundering rules not serious enough to warrant an administrative sanction</t>
        </is>
      </c>
      <c r="CD39" t="inlineStr">
        <is>
          <t>En el contexto de la lucha contra el blanqueo de capitales y la financiación del terrorismo, medida que debe poder tomar un &lt;a href="https://iate.europa.eu/entry/slideshow/1637848670150/3506288/es" target="_blank"&gt;supervisor financiero&lt;/a&gt; cuando constate incumplimientos de la normativa aplicable que no se consideren lo bastante graves como para castigarlos con una sanción administrativa.</t>
        </is>
      </c>
      <c r="CE39" t="inlineStr">
        <is>
          <t>meede, mida &lt;i&gt;finantsjärelevalve tegijad&lt;/i&gt; &lt;a href="/entry/result/3506288/all" id="ENTRY_TO_ENTRY_CONVERTER" target="_blank"&gt;IATE:3506288&lt;/a&gt; kehtestavad selliste &lt;i&gt;rahapesu ja terrorismi rahasamise tõkestamise&lt;/i&gt; &lt;a href="/entry/result/2222113/all" id="ENTRY_TO_ENTRY_CONVERTER" target="_blank"&gt;IATE:2222113&lt;/a&gt; reeglite rikkumiste korral, mis ei ole piisavalt rasked, et kohaldada halduskaristust</t>
        </is>
      </c>
      <c r="CF39" t="inlineStr">
        <is>
          <t>toimenpide, jonka &lt;a href="https://iate.europa.eu/entry/result/3506288/fi" target="_blank"&gt;finanssivalvoja&lt;/a&gt; toteuttaa jäsenvaltioissa käyttöön otettavista mekanismeista rahoitusjärjestelmän käytön estämiseksi rahanpesuun ja terrorismin rahoitukseen annetun direktiiviehdotuksen 41 artiklan mukaisesti, kun rahanpesun torjuntaa koskevia sääntöjä ei ole rikottu niin vakavasti, että tarvittaisiin hallinnollisia seuraamuksia</t>
        </is>
      </c>
      <c r="CG39" t="inlineStr">
        <is>
          <t>mesure pouvant être prise par une &lt;a href="https://iate.europa.eu/entry/result/3506288/fr" target="_blank"&gt;autorité de surveillance du secteur financier&lt;/a&gt;, au titre de l'article 41 de la &lt;a href="https://eur-lex.europa.eu/legal-content/FR/TXT/HTML/?uri=CELEX:52021PC0423&amp;amp;from=EN" target="_blank"&gt;proposition de directive relative aux mécanismes devant être mis en place par les États membres pour la prévention de l’utilisation du système financier aux fins du blanchiment de capitaux et du financement du terrorisme&lt;/a&gt;, en réponse à une violation des règles en matière de lutte contre le blanchiment de capitaux qui ne serait pas suffisamment grave pour justifier une sanction administrative</t>
        </is>
      </c>
      <c r="CH39" t="inlineStr">
        <is>
          <t/>
        </is>
      </c>
      <c r="CI39" t="inlineStr">
        <is>
          <t/>
        </is>
      </c>
      <c r="CJ39" t="inlineStr">
        <is>
          <t>a pénzmosás elleni küzdelem területén a pénzügyi felügyelet által abban az esetben hozott intézkedés, ha a pénzmosás elleni küzdelemre vonatkozóan hozott szabályok megsértése nem kellően súlyos ahhoz, hogy közigazgatási szankciót alkalmazzanak</t>
        </is>
      </c>
      <c r="CK39" t="inlineStr">
        <is>
          <t>nel contesto dell'antiriciclaggio e del contrasto del finanziamento del terrorismo, misura che i &lt;a href="https://iate.europa.eu/entry/slideshow/1635519034835/3506288/en-it" target="_blank"&gt;supervisori del settore finanziario&lt;/a&gt; possono imporre al soggetto obbligato in risposta a violazioni non considerate sufficientemente gravi da essere punite con sanzioni amministrative</t>
        </is>
      </c>
      <c r="CL39" t="inlineStr">
        <is>
          <t>priemonė, kurią priežiūros institucija gali taikyti, kai pažeidimas nėra toks sunkus, kad už jį būtų baudžiama administracine sankcija</t>
        </is>
      </c>
      <c r="CM39" t="inlineStr">
        <is>
          <t/>
        </is>
      </c>
      <c r="CN39" t="inlineStr">
        <is>
          <t>azzjoni meħuda minn &lt;a href="https://iate.europa.eu/entry/result/3506288/mt" target="_blank"&gt;superviżur finanzjarju&lt;/a&gt;, skont l-Artikolu 41 tad-Direttiva proposta dwar il-mekkaniżmi li għandhom jiġu stabbiliti mill-Istati Membri għall-prevenzjoni tal-użu tas-sistema finanzjarja għall-finijiet tal-ħasil tal-flus jew tal-finanzjament tat-terroriżmu, bħala rispons għal ksur ta' regoli dwar il-ġlieda kontra l-ħasil tal-flus, li ma jkunx jitqies bħala serju biżżejjed biex jiġi ppenalizzat b’sanzjoni amministrattiva</t>
        </is>
      </c>
      <c r="CO39" t="inlineStr">
        <is>
          <t>straf die een financiële toezichthouder oplegt wanneer minder ernstige inbreuken op de vereisten van de antiwitwasverordening worden vastgesteld dan inbreuken waarvoor een administratieve sanctie wordt opgelegd</t>
        </is>
      </c>
      <c r="CP39" t="inlineStr">
        <is>
          <t>ustanowione przez państwa członkowskie działania podejmowane przez organ nadzoru w przypadku poważnych powtarzających się
lub systematycznych naruszeń (które jednak nie zostały uznane za wystarczająco
poważne, aby podlegały karze administracyjnej) kluczowych wymogów ram w zakresie przeciwdziałania praniu
pieniędzy i finansowaniu terroryzmu przez podmioty zobowiązane</t>
        </is>
      </c>
      <c r="CQ39" t="inlineStr">
        <is>
          <t>Medida tomada por uma &lt;a href="https://iate.europa.eu/entry/result/3506288/pt" target="_blank"&gt;autoridade de supervisão financeira&lt;/a&gt;, nos termos do artigo 41.º da proposta de Diretiva para prevenir a utilização do sistema financeiro para
efeitos de branqueamento de capitais ou de financiamento do terrorismo, em resposta a uma violação das regras antibranqueamento de capitais que não seja suficientemente grave para justificar uma sanção administrativa.</t>
        </is>
      </c>
      <c r="CR39" t="inlineStr">
        <is>
          <t/>
        </is>
      </c>
      <c r="CS39" t="inlineStr">
        <is>
          <t>opatrenie podniknuté &lt;a href="https://iate.europa.eu/entry/result/3506288/sk" target="_blank"&gt;orgánom dohľadu nad finančnými subjektmi&lt;/a&gt; v rámci mechanizmu na &lt;a href="https://iate.europa.eu/entry/result/2222113/sk" target="_blank"&gt;boj proti praniu špinavých peňazí a financovaniu terorizmu&lt;/a&gt; v prípade porušení, ktoré nie sú dostatočne závažné na to, aby boli postihnuté administratívnou sankciou</t>
        </is>
      </c>
      <c r="CT39" t="inlineStr">
        <is>
          <t/>
        </is>
      </c>
      <c r="CU39" t="inlineStr">
        <is>
          <t/>
        </is>
      </c>
    </row>
    <row r="40">
      <c r="A40" s="1" t="str">
        <f>HYPERLINK("https://iate.europa.eu/entry/result/914255/all", "914255")</f>
        <v>914255</v>
      </c>
      <c r="B40" t="inlineStr">
        <is>
          <t>LAW;EUROPEAN UNION</t>
        </is>
      </c>
      <c r="C40" t="inlineStr">
        <is>
          <t>LAW|rights and freedoms;EUROPEAN UNION|European construction|deepening of the European Union|citizens' Europe|EU Charter of Fundamental Rights</t>
        </is>
      </c>
      <c r="D40" t="inlineStr">
        <is>
          <t>Харта на основните права на Европейския съюз|Хартата</t>
        </is>
      </c>
      <c r="E40" t="inlineStr">
        <is>
          <t>3|3</t>
        </is>
      </c>
      <c r="F40" t="inlineStr">
        <is>
          <t>|</t>
        </is>
      </c>
      <c r="G40" t="inlineStr">
        <is>
          <t>Listina základních práv Evropské unie</t>
        </is>
      </c>
      <c r="H40" t="inlineStr">
        <is>
          <t>4</t>
        </is>
      </c>
      <c r="I40" t="inlineStr">
        <is>
          <t/>
        </is>
      </c>
      <c r="J40" t="inlineStr">
        <is>
          <t>EU's charter om grundlæggende rettigheder|Den Europæiske Unions charter om grundlæggende rettigheder</t>
        </is>
      </c>
      <c r="K40" t="inlineStr">
        <is>
          <t>4|4</t>
        </is>
      </c>
      <c r="L40" t="inlineStr">
        <is>
          <t>|</t>
        </is>
      </c>
      <c r="M40" t="inlineStr">
        <is>
          <t>EU-Charta der Grundrechte|Charta der Grundrechte der Europäischen Union|EU-Grundrechtecharta</t>
        </is>
      </c>
      <c r="N40" t="inlineStr">
        <is>
          <t>2|4|3</t>
        </is>
      </c>
      <c r="O40" t="inlineStr">
        <is>
          <t>||</t>
        </is>
      </c>
      <c r="P40" t="inlineStr">
        <is>
          <t>Χάρτης των Θεμελιωδών Δικαιωμάτων της Ευρωπαϊκής Ένωσης</t>
        </is>
      </c>
      <c r="Q40" t="inlineStr">
        <is>
          <t>3</t>
        </is>
      </c>
      <c r="R40" t="inlineStr">
        <is>
          <t/>
        </is>
      </c>
      <c r="S40" t="inlineStr">
        <is>
          <t>Fundamental Rights Charter|Charter of fundamental rights of the Union|Charter of Fundamental Rights of the European Union|EU Charter of Fundamental Rights</t>
        </is>
      </c>
      <c r="T40" t="inlineStr">
        <is>
          <t>1|2|4|4</t>
        </is>
      </c>
      <c r="U40" t="inlineStr">
        <is>
          <t>|deprecated||</t>
        </is>
      </c>
      <c r="V40" t="inlineStr">
        <is>
          <t>Carta de los Derechos Fundamentales de la UE|Carta de los Derechos Fundamentales de la Unión Europea</t>
        </is>
      </c>
      <c r="W40" t="inlineStr">
        <is>
          <t>3|4</t>
        </is>
      </c>
      <c r="X40" t="inlineStr">
        <is>
          <t>|</t>
        </is>
      </c>
      <c r="Y40" t="inlineStr">
        <is>
          <t>Euroopa Liidu põhiõiguste harta</t>
        </is>
      </c>
      <c r="Z40" t="inlineStr">
        <is>
          <t>4</t>
        </is>
      </c>
      <c r="AA40" t="inlineStr">
        <is>
          <t/>
        </is>
      </c>
      <c r="AB40" t="inlineStr">
        <is>
          <t>Euroopan unionin perusoikeuskirja</t>
        </is>
      </c>
      <c r="AC40" t="inlineStr">
        <is>
          <t>4</t>
        </is>
      </c>
      <c r="AD40" t="inlineStr">
        <is>
          <t/>
        </is>
      </c>
      <c r="AE40" t="inlineStr">
        <is>
          <t>charte des droits fondamentaux de l'UE|charte des droits fondamentaux de l'Union européenne</t>
        </is>
      </c>
      <c r="AF40" t="inlineStr">
        <is>
          <t>4|4</t>
        </is>
      </c>
      <c r="AG40" t="inlineStr">
        <is>
          <t>|</t>
        </is>
      </c>
      <c r="AH40" t="inlineStr">
        <is>
          <t>Cairt um Chearta Bunúsacha an Aontais Eorpaigh|Cairt um Chearta Bunúsacha an Aontais</t>
        </is>
      </c>
      <c r="AI40" t="inlineStr">
        <is>
          <t>3|3</t>
        </is>
      </c>
      <c r="AJ40" t="inlineStr">
        <is>
          <t>|</t>
        </is>
      </c>
      <c r="AK40" t="inlineStr">
        <is>
          <t>Povelja Europske unije o temeljnim pravima</t>
        </is>
      </c>
      <c r="AL40" t="inlineStr">
        <is>
          <t>3</t>
        </is>
      </c>
      <c r="AM40" t="inlineStr">
        <is>
          <t/>
        </is>
      </c>
      <c r="AN40" t="inlineStr">
        <is>
          <t>az Európai Unió Alapjogi Chartája</t>
        </is>
      </c>
      <c r="AO40" t="inlineStr">
        <is>
          <t>4</t>
        </is>
      </c>
      <c r="AP40" t="inlineStr">
        <is>
          <t/>
        </is>
      </c>
      <c r="AQ40" t="inlineStr">
        <is>
          <t>Carta dei diritti fondamentali dell'Unione europea</t>
        </is>
      </c>
      <c r="AR40" t="inlineStr">
        <is>
          <t>4</t>
        </is>
      </c>
      <c r="AS40" t="inlineStr">
        <is>
          <t/>
        </is>
      </c>
      <c r="AT40" t="inlineStr">
        <is>
          <t>ES pagrindinių teisių chartija|Europos Sąjungos pagrindinių teisių chartija</t>
        </is>
      </c>
      <c r="AU40" t="inlineStr">
        <is>
          <t>3|3</t>
        </is>
      </c>
      <c r="AV40" t="inlineStr">
        <is>
          <t>|</t>
        </is>
      </c>
      <c r="AW40" t="inlineStr">
        <is>
          <t>ES Pamattiesību harta|Eiropas Savienības Pamattiesību harta</t>
        </is>
      </c>
      <c r="AX40" t="inlineStr">
        <is>
          <t>3|4</t>
        </is>
      </c>
      <c r="AY40" t="inlineStr">
        <is>
          <t>|</t>
        </is>
      </c>
      <c r="AZ40" t="inlineStr">
        <is>
          <t>Karta tad-Drittijiet Fundamentali tal-Unjoni Ewropea|Karta tad-Drittijiet Fundamentali tal-UE</t>
        </is>
      </c>
      <c r="BA40" t="inlineStr">
        <is>
          <t>4|3</t>
        </is>
      </c>
      <c r="BB40" t="inlineStr">
        <is>
          <t>|</t>
        </is>
      </c>
      <c r="BC40" t="inlineStr">
        <is>
          <t>EU-Grondrechtenhandvest|EU-Handvest van de grondrechten|Handvest van de grondrechten van de Europese Unie</t>
        </is>
      </c>
      <c r="BD40" t="inlineStr">
        <is>
          <t>3|3|4</t>
        </is>
      </c>
      <c r="BE40" t="inlineStr">
        <is>
          <t>||</t>
        </is>
      </c>
      <c r="BF40" t="inlineStr">
        <is>
          <t>Karta praw podstawowych UE|Karta praw podstawowych Unii Europejskiej</t>
        </is>
      </c>
      <c r="BG40" t="inlineStr">
        <is>
          <t>3|4</t>
        </is>
      </c>
      <c r="BH40" t="inlineStr">
        <is>
          <t>|</t>
        </is>
      </c>
      <c r="BI40" t="inlineStr">
        <is>
          <t>Carta dos Direitos Fundamentais da União Europeia</t>
        </is>
      </c>
      <c r="BJ40" t="inlineStr">
        <is>
          <t>4</t>
        </is>
      </c>
      <c r="BK40" t="inlineStr">
        <is>
          <t/>
        </is>
      </c>
      <c r="BL40" t="inlineStr">
        <is>
          <t>Carta drepturilor fundamentale a Uniunii Europene|Carta drepturilor fundamentale a UE</t>
        </is>
      </c>
      <c r="BM40" t="inlineStr">
        <is>
          <t>3|3</t>
        </is>
      </c>
      <c r="BN40" t="inlineStr">
        <is>
          <t>|</t>
        </is>
      </c>
      <c r="BO40" t="inlineStr">
        <is>
          <t>charta|Charta základných práv Európskej únie</t>
        </is>
      </c>
      <c r="BP40" t="inlineStr">
        <is>
          <t>3|4</t>
        </is>
      </c>
      <c r="BQ40" t="inlineStr">
        <is>
          <t>|</t>
        </is>
      </c>
      <c r="BR40" t="inlineStr">
        <is>
          <t>Listina EU o temeljnih pravicah|Listina Evropske unije o temeljnih pravicah</t>
        </is>
      </c>
      <c r="BS40" t="inlineStr">
        <is>
          <t>3|3</t>
        </is>
      </c>
      <c r="BT40" t="inlineStr">
        <is>
          <t>|</t>
        </is>
      </c>
      <c r="BU40" t="inlineStr">
        <is>
          <t>Europeiska unionens stadga om de grundläggande rättigheterna|EU-stadgan om de grundläggande rättigheterna</t>
        </is>
      </c>
      <c r="BV40" t="inlineStr">
        <is>
          <t>4|3</t>
        </is>
      </c>
      <c r="BW40" t="inlineStr">
        <is>
          <t>|</t>
        </is>
      </c>
      <c r="BX40" t="inlineStr">
        <is>
          <t>правен инструмент, който има същата юридическа сила като Договора за Европейския съюз и Договора за функционирането на Европейския съюз, в който са изложени основните права на гражданите на ЕС, както са гарантирани от Европейската конвенция за защита на правата на човека и основните свободи и както произтичат от общите конституционни традиции на държавите членки</t>
        </is>
      </c>
      <c r="BY40" t="inlineStr">
        <is>
          <t>listina, která shrnuje do jednoho textu veškerá osobní, občanská, politická, hospodářská a sociální práva, která požívají lidé v EU</t>
        </is>
      </c>
      <c r="BZ40" t="inlineStr">
        <is>
          <t>&lt;div&gt;instrument, der for første gang i europæisk historie i én tekst samler de europæiske borgeres samlede borgerlige, politiske, økonomiske og sociale rettigheder og ligeledes rettighederne for alle personer, der opholder sig inden for Unionens grænser, i 6 store kapitler: værdighed, frihed, lighed, solidaritet, unionsborgerskab og retfærdighed&lt;/div&gt;</t>
        </is>
      </c>
      <c r="CA40" t="inlineStr">
        <is>
          <t/>
        </is>
      </c>
      <c r="CB40" t="inlineStr">
        <is>
          <t>κείμενο που περιλαμβάνει όλα τα αστικά, πολιτικά, οικονομικά και κοινωνικά δικαιώματα που απολαμβάνουν οι πολίτες εντός της ΕΕ, απευθύνεται στα θεσμικά όργανα και στους οργανισμούς της ΕΕ αλλά και στις εθνικές αρχές όταν αυτές εφαρμόζουν το δίκαιο της ΕΕ, και καλύπτει όλα τα δικαιώματα που περιέχονται στη νομολογία του Δικαστηρίου της ΕΕ, τα δικαιώματα και τις ελευθερίες που κατοχυρώνονται με την Ευρωπαϊκή Σύμβαση Δικαιωμάτων του Ανθρώπου, καθώς και άλλα δικαιώματα και αρχές που απορρέουν από κοινές συνταγματικές παραδόσεις των χωρών της ΕΕ και άλλες διεθνείς πράξεις</t>
        </is>
      </c>
      <c r="CC40" t="inlineStr">
        <is>
          <t>instrument setting out the fundamental rights of EU citizens and residents, as established by the constitutional traditions and international obligations common to the Member States, the Treaty on European Union, the Community Treaties, the European Convention for the Protection of Human Rights and Fundamental Freedoms, the Social Charters adopted by the Community and by the Council of Europe and the case-law of the Court of Justice of the European Communities and of the European Court of Human Rights</t>
        </is>
      </c>
      <c r="CD40" t="inlineStr">
        <is>
          <t>Instrumento en el que se recogen los derechos personales, civiles, políticos, económicos y sociales que han de respetarse en todos los ámbitos de actividad de la UE, tal como emanan de las tradiciones constitucionales y las obligaciones internacionales comunes de los Estados miembros, el Tratado de la Unión Europea y los Tratados comunitarios, el Convenio Europeo para la Protección de los Derechos Humanos y de las Libertades Fundamentales, las Cartas Sociales adoptadas por la Comunidad y por el Consejo de Europa, y de la jurisprudencia del Tribunal de Justicia de las Comunidades Europeas y del Tribunal Europeo de Derechos Humanos.</t>
        </is>
      </c>
      <c r="CE40" t="inlineStr">
        <is>
          <t>dokument, millesse on koondatud kokku ELis elavate inimeste kõik isiku-, kodaniku-, poliitilised, majandus- ja sotsiaalsed õigused ning mille allikateks on kõik Euroopa Kohtu praktikas ilmnenud õigused, Euroopa inimõiguste konventsioonis sätestatud õigused ja vabadused ning muud õigused ja põhimõtted, mis tulenevad ELi riikide ühistest põhiseaduslikest tavadest ja muudest rahvusvahelistest õigusaktidest</t>
        </is>
      </c>
      <c r="CF40" t="inlineStr">
        <is>
          <t>asiakirja, johon on koottu Euroopan unionin tasolla pätevät perusoikeudet, jotka koskevat EU:n kansalaisten ja EU:n alueella asuvien henkilöiden yksilö- ja kansalaisoikeuksia sekä poliittisia, taloudellisia ja sosiaalisia oikeuksia ja jolla vahvistetaan ne osaksi EU:n oikeutta</t>
        </is>
      </c>
      <c r="CG40" t="inlineStr">
        <is>
          <t>texte reprenant en un texte unique, pour la première fois dans l'histoire de l'Union européenne, l'ensemble des droits civiques, politiques, économiques et sociaux des citoyens européens ainsi que de toute personne vivant sur le territoire de l'Union, en regroupant ces droits en six grands chapitres : dignité, liberté, égalité, solidarité, citoyenneté et justice</t>
        </is>
      </c>
      <c r="CH40" t="inlineStr">
        <is>
          <t>ionstraim lena leagtar amach cearta bunúsacha shaoránaigh agus chónaitheoirí an Aontais Eorpaigh, arna mbunú leis na traidisiúin bhunreachtúla agus na hoibleagáidí idirnáisiúnta is coiteann do na Ballstáit, leis an gConradh ar an Aontas Eorpach, le Conarthaí an Chomhphobail, leis an gCoinbhinsiún Eorpach chun Cearta an Duine agus Saoirsí Bunúsacha a Chosaint, leis na Cairteanna Sóisialta arna nglacadh ag an gComhphobal agus ag Comhairle na hEorpa, agus le cásdlí Chúirt Bhreithiúnais an Aontais Eorpaigh agus na Cúirte Eorpaí um Chearta an Duine</t>
        </is>
      </c>
      <c r="CI40" t="inlineStr">
        <is>
          <t/>
        </is>
      </c>
      <c r="CJ40" t="inlineStr">
        <is>
          <t>az uniós polgárokat és lakosokat megillető azon alapvető jogokat meghatározó okmány, amelyek alapját a tagállamok közös alkotmányos hagyományai és
nemzetközi kötelezettségei, az Európai Unióról szóló szerződés, a Szerződések,
az emberi jogok és alapvető szabadságok védelméről szóló európai egyezmény, az Unió és az Európa Tanács által elfogadott
szociális charták, valamint az Európai Unió Bíróságának és az Emberi Jogok Európai
Bíróságának ítélkezési gyakorlata képezik</t>
        </is>
      </c>
      <c r="CK40" t="inlineStr">
        <is>
          <t>strumento giuridico che riunisce per la prima volta in un unico testo una serie di diritti personali, civili, politici, economici e sociali dei cittadini e dei residenti dell’Unione, riaffermando nel pieno rispetto dei poteri e delle funzioni dell’UE e del principio della sussidiarietà , i diritti così come risultano, in particolare, dalle tradizioni costituzionali e dagli obblighi internazionali comuni dei paesi dell’UE, dalla Convenzione europea per la salvaguardia dei diritti dell’uomo e delle libertà fondamentali, dalle Carte sociali adottate dall’UE e dal Consiglio d’Europa e dalla giurisprudenza della Corte di giustizia dell’Unione europea e della Corte europea dei diritti dell’uomo. Grazie alla visibilità e alla chiarezza che la Carta conferisce ai diritti fondamentali, essa contribuisce a creare la certezza del diritto nell’UE.</t>
        </is>
      </c>
      <c r="CL40" t="inlineStr">
        <is>
          <t/>
        </is>
      </c>
      <c r="CM40" t="inlineStr">
        <is>
          <t>Eiropas iestāžu, dalībvalstu parlamentu pārstāvju, juristu, universitāšu un pilsoniskās sabiedrības pārstāvju konventa sagatavots dokuments, kurā pirmo reizi Savienības vēsturē vienotā dokumentā tiek ietvertas visas Eiropas pilsoņu, kā arī jebkuras ES teritorijā dzīvojošas personas pilsoniskās, politiskās, ekonomiskās un sociālās tiesības</t>
        </is>
      </c>
      <c r="CN40" t="inlineStr">
        <is>
          <t>strument li jistabbilixxi d-drittijiet fundamentali (drittijiet ċiviċi, soċjali, ekonomiċi u politiċi) taċ-ċittadini u r-residenti tal-UE, jippreżenta dawn id-drittijiet f'sitt kapitoli dwar id-dinjità, il-libertà, l-ugwaljanza, is-solidarjetà, iċ-ċittadinanza u l-ġustizzja</t>
        </is>
      </c>
      <c r="CO40" t="inlineStr">
        <is>
          <t>op 7 december 2000 in Nice afgekondigd instrument betreffende alle burgerlijke, politieke, economische en sociale rechten van de Europese burger en alle personen die op het grondgebied van de Unie verblijven. &lt;br&gt;Deze rechten berusten in het bijzonder op de fundamentele rechten en vrijheden die erkend worden door het Europees Verdrag voor de rechten van de mens, de grondwettelijke tradities van de lidstaten van de Europese Unie, het Europees Sociaal Handvest van de Raad van Europa en het Handvest van de sociale grondrechten van de werknemers van de Europese Gemeenschap, naast andere internationale overeenkomsten die door de Europese Unie of haar lidstaten ondertekend zijn.</t>
        </is>
      </c>
      <c r="CP40" t="inlineStr">
        <is>
          <t>zbiór fundamentalnych praw człowieka uchwalony i podpisany w dniu 7 grudnia 2000 r. podczas szczytu Rady Europejskiej w Nicei</t>
        </is>
      </c>
      <c r="CQ40" t="inlineStr">
        <is>
          <t>Instrumento jurídico que reúne pela primeira vez num único texto os direitos civis e políticos tradicionais, bem como os direitos económicos e sociais dos cidadãos e residentes na União Europeia, conferindo visibilidade e clareza à proteção dos direitos fundamentais em matéria de dignidade, liberdade, igualdade, solidariedade, cidadania e justiça.&lt;br&gt;Adotada em Nice, em 2000, sob a forma de uma proclamação solene do Parlamento Europeu, do Conselho Europeu e da Comissão Europeia, a Carta foi alterada e novamente proclamada em 2007, tendo sido investida de efeito jurídico vinculativo com o Tratado de Lisboa [&lt;a href="/entry/result/2242386/all" id="ENTRY_TO_ENTRY_CONVERTER" target="_blank"&gt;IATE:2242386&lt;/a&gt; ], que introduz no Tratado da União Europeia [&lt;a href="/entry/result/865789/all" id="ENTRY_TO_ENTRY_CONVERTER" target="_blank"&gt;IATE:865789&lt;/a&gt; ] uma menção segundo a qual a Carta "tem o mesmo valor jurídico que os Tratados".</t>
        </is>
      </c>
      <c r="CR40" t="inlineStr">
        <is>
          <t>[Carta] regrupează într-un text unic, pentru prima oară în istoria Uniunii Europene, ansamblul drepturilor civice, politice, economice și sociale ale cetățenilor europeni și ale tuturor persoanelor ce trăiesc pe teritoriul Uniunii. &lt;br&gt;[…] &lt;br&gt;Drepturile sunt repartizate în șase mari capitole (Demnitatea, Libertatea, Egalitatea, Solidaritatea, Drepturile Cetățenilor, Justiția), un al șaptelea capitol definind dispozițiile generale.</t>
        </is>
      </c>
      <c r="CS40" t="inlineStr">
        <is>
          <t>nástroj, v ktorom sa po prvýkrát v histórii EÚ uvádzajú v jednom texte všetky občianske, politické, ekonomické a sociálne práva občanov Únie, ako aj všetkých osôb žijúcich na jej území</t>
        </is>
      </c>
      <c r="CT40" t="inlineStr">
        <is>
          <t>Listina, ki ureja vse na ravni Unije veljavne temeljne pravice: politične, državljanske, gospodarske, socialne in kulturne.</t>
        </is>
      </c>
      <c r="CU40" t="inlineStr">
        <is>
          <t>stadga som anger EU-medborgarnas och EU-invånarnas grundläggande rättigheter, som har sin grund särskilt i medlemsstaternas gemensamma författningstraditioner och internationella förpliktelser, europeiska konventionen om skydd för de mänskliga rättigheterna och de grundläggande friheterna, unionens och Europarådets sociala stadgor samt rättspraxis vid Europeiska unionens domstol och Europeiska domstolen för de mänskliga rättigheterna.</t>
        </is>
      </c>
    </row>
    <row r="41">
      <c r="A41" s="1" t="str">
        <f>HYPERLINK("https://iate.europa.eu/entry/result/1104534/all", "1104534")</f>
        <v>1104534</v>
      </c>
      <c r="B41" t="inlineStr">
        <is>
          <t>ECONOMICS;POLITICS;FINANCE</t>
        </is>
      </c>
      <c r="C41" t="inlineStr">
        <is>
          <t>ECONOMICS;POLITICS|executive power and public service|administrative law;FINANCE</t>
        </is>
      </c>
      <c r="D41" t="inlineStr">
        <is>
          <t>реален разполагаем доход</t>
        </is>
      </c>
      <c r="E41" t="inlineStr">
        <is>
          <t>3</t>
        </is>
      </c>
      <c r="F41" t="inlineStr">
        <is>
          <t/>
        </is>
      </c>
      <c r="G41" t="inlineStr">
        <is>
          <t/>
        </is>
      </c>
      <c r="H41" t="inlineStr">
        <is>
          <t/>
        </is>
      </c>
      <c r="I41" t="inlineStr">
        <is>
          <t/>
        </is>
      </c>
      <c r="J41" t="inlineStr">
        <is>
          <t>disponibel realindkomst</t>
        </is>
      </c>
      <c r="K41" t="inlineStr">
        <is>
          <t>3</t>
        </is>
      </c>
      <c r="L41" t="inlineStr">
        <is>
          <t/>
        </is>
      </c>
      <c r="M41" t="inlineStr">
        <is>
          <t>verfuegbares Realeinkommen|reales verfuegbares Einkommen</t>
        </is>
      </c>
      <c r="N41" t="inlineStr">
        <is>
          <t>3|3</t>
        </is>
      </c>
      <c r="O41" t="inlineStr">
        <is>
          <t>|</t>
        </is>
      </c>
      <c r="P41" t="inlineStr">
        <is>
          <t>πραγματικό διαθέσιμο εισόδημα</t>
        </is>
      </c>
      <c r="Q41" t="inlineStr">
        <is>
          <t>3</t>
        </is>
      </c>
      <c r="R41" t="inlineStr">
        <is>
          <t/>
        </is>
      </c>
      <c r="S41" t="inlineStr">
        <is>
          <t>real disposable income|RDI</t>
        </is>
      </c>
      <c r="T41" t="inlineStr">
        <is>
          <t>3|3</t>
        </is>
      </c>
      <c r="U41" t="inlineStr">
        <is>
          <t>|</t>
        </is>
      </c>
      <c r="V41" t="inlineStr">
        <is>
          <t>renta real disponible</t>
        </is>
      </c>
      <c r="W41" t="inlineStr">
        <is>
          <t>3</t>
        </is>
      </c>
      <c r="X41" t="inlineStr">
        <is>
          <t/>
        </is>
      </c>
      <c r="Y41" t="inlineStr">
        <is>
          <t/>
        </is>
      </c>
      <c r="Z41" t="inlineStr">
        <is>
          <t/>
        </is>
      </c>
      <c r="AA41" t="inlineStr">
        <is>
          <t/>
        </is>
      </c>
      <c r="AB41" t="inlineStr">
        <is>
          <t/>
        </is>
      </c>
      <c r="AC41" t="inlineStr">
        <is>
          <t/>
        </is>
      </c>
      <c r="AD41" t="inlineStr">
        <is>
          <t/>
        </is>
      </c>
      <c r="AE41" t="inlineStr">
        <is>
          <t>revenu net disponible|revenu réel disponible</t>
        </is>
      </c>
      <c r="AF41" t="inlineStr">
        <is>
          <t>3|3</t>
        </is>
      </c>
      <c r="AG41" t="inlineStr">
        <is>
          <t>|</t>
        </is>
      </c>
      <c r="AH41" t="inlineStr">
        <is>
          <t>ioncam indiúscartha réadach</t>
        </is>
      </c>
      <c r="AI41" t="inlineStr">
        <is>
          <t>3</t>
        </is>
      </c>
      <c r="AJ41" t="inlineStr">
        <is>
          <t/>
        </is>
      </c>
      <c r="AK41" t="inlineStr">
        <is>
          <t/>
        </is>
      </c>
      <c r="AL41" t="inlineStr">
        <is>
          <t/>
        </is>
      </c>
      <c r="AM41" t="inlineStr">
        <is>
          <t/>
        </is>
      </c>
      <c r="AN41" t="inlineStr">
        <is>
          <t/>
        </is>
      </c>
      <c r="AO41" t="inlineStr">
        <is>
          <t/>
        </is>
      </c>
      <c r="AP41" t="inlineStr">
        <is>
          <t/>
        </is>
      </c>
      <c r="AQ41" t="inlineStr">
        <is>
          <t>reddito reale disponibile</t>
        </is>
      </c>
      <c r="AR41" t="inlineStr">
        <is>
          <t>3</t>
        </is>
      </c>
      <c r="AS41" t="inlineStr">
        <is>
          <t/>
        </is>
      </c>
      <c r="AT41" t="inlineStr">
        <is>
          <t>realiosios disponuojamosios pajamos</t>
        </is>
      </c>
      <c r="AU41" t="inlineStr">
        <is>
          <t>3</t>
        </is>
      </c>
      <c r="AV41" t="inlineStr">
        <is>
          <t/>
        </is>
      </c>
      <c r="AW41" t="inlineStr">
        <is>
          <t>reālais izmantojamais ienākums</t>
        </is>
      </c>
      <c r="AX41" t="inlineStr">
        <is>
          <t>3</t>
        </is>
      </c>
      <c r="AY41" t="inlineStr">
        <is>
          <t/>
        </is>
      </c>
      <c r="AZ41" t="inlineStr">
        <is>
          <t/>
        </is>
      </c>
      <c r="BA41" t="inlineStr">
        <is>
          <t/>
        </is>
      </c>
      <c r="BB41" t="inlineStr">
        <is>
          <t/>
        </is>
      </c>
      <c r="BC41" t="inlineStr">
        <is>
          <t>reëel beschikbaar inkomen|reëel vrij besteedbaar looninkomen|vrij besteedbaar inkomen</t>
        </is>
      </c>
      <c r="BD41" t="inlineStr">
        <is>
          <t>3|3|3</t>
        </is>
      </c>
      <c r="BE41" t="inlineStr">
        <is>
          <t>||</t>
        </is>
      </c>
      <c r="BF41" t="inlineStr">
        <is>
          <t/>
        </is>
      </c>
      <c r="BG41" t="inlineStr">
        <is>
          <t/>
        </is>
      </c>
      <c r="BH41" t="inlineStr">
        <is>
          <t/>
        </is>
      </c>
      <c r="BI41" t="inlineStr">
        <is>
          <t>rendimento real disponível</t>
        </is>
      </c>
      <c r="BJ41" t="inlineStr">
        <is>
          <t>3</t>
        </is>
      </c>
      <c r="BK41" t="inlineStr">
        <is>
          <t/>
        </is>
      </c>
      <c r="BL41" t="inlineStr">
        <is>
          <t>venit disponibil real</t>
        </is>
      </c>
      <c r="BM41" t="inlineStr">
        <is>
          <t>3</t>
        </is>
      </c>
      <c r="BN41" t="inlineStr">
        <is>
          <t/>
        </is>
      </c>
      <c r="BO41" t="inlineStr">
        <is>
          <t/>
        </is>
      </c>
      <c r="BP41" t="inlineStr">
        <is>
          <t/>
        </is>
      </c>
      <c r="BQ41" t="inlineStr">
        <is>
          <t/>
        </is>
      </c>
      <c r="BR41" t="inlineStr">
        <is>
          <t>realni razpoložljivi dohodek</t>
        </is>
      </c>
      <c r="BS41" t="inlineStr">
        <is>
          <t>3</t>
        </is>
      </c>
      <c r="BT41" t="inlineStr">
        <is>
          <t/>
        </is>
      </c>
      <c r="BU41" t="inlineStr">
        <is>
          <t/>
        </is>
      </c>
      <c r="BV41" t="inlineStr">
        <is>
          <t/>
        </is>
      </c>
      <c r="BW41" t="inlineStr">
        <is>
          <t/>
        </is>
      </c>
      <c r="BX41" t="inlineStr">
        <is>
          <t>крайният доход, с който реално разполагат домакинствата, след като се приспаднат данъците и след като се вземат предвид въздействието на инфлацията върху покупателната способност</t>
        </is>
      </c>
      <c r="BY41" t="inlineStr">
        <is>
          <t/>
        </is>
      </c>
      <c r="BZ41" t="inlineStr">
        <is>
          <t/>
        </is>
      </c>
      <c r="CA41" t="inlineStr">
        <is>
          <t/>
        </is>
      </c>
      <c r="CB41" t="inlineStr">
        <is>
          <t/>
        </is>
      </c>
      <c r="CC41" t="inlineStr">
        <is>
          <t>amount of money that households have available for spending and saving after income taxes have been accounted for and after taking into consideration the effects of inflation on purchasing power</t>
        </is>
      </c>
      <c r="CD41" t="inlineStr">
        <is>
          <t/>
        </is>
      </c>
      <c r="CE41" t="inlineStr">
        <is>
          <t/>
        </is>
      </c>
      <c r="CF41" t="inlineStr">
        <is>
          <t/>
        </is>
      </c>
      <c r="CG41" t="inlineStr">
        <is>
          <t>Revenue net après paiement des impôts (Suavet).</t>
        </is>
      </c>
      <c r="CH41" t="inlineStr">
        <is>
          <t/>
        </is>
      </c>
      <c r="CI41" t="inlineStr">
        <is>
          <t/>
        </is>
      </c>
      <c r="CJ41" t="inlineStr">
        <is>
          <t/>
        </is>
      </c>
      <c r="CK41" t="inlineStr">
        <is>
          <t/>
        </is>
      </c>
      <c r="CL41" t="inlineStr">
        <is>
          <t>pinigų suma, kurią namų ūkiai gali skirti išleisti ir sutaupyti po pajamų mokesčių, atsižvelgiant į infliacijos poveikį perkamajai galiai</t>
        </is>
      </c>
      <c r="CM41" t="inlineStr">
        <is>
          <t>naudas summa, kas mājsaimniecībai ir pieejama tērēšanai vai ietaupīšanai pēc tam, kad ir nomaksāts ienākuma nodoklis un ņemta vērā inflācijas ietekme uz pirktspēju</t>
        </is>
      </c>
      <c r="CN41" t="inlineStr">
        <is>
          <t/>
        </is>
      </c>
      <c r="CO41" t="inlineStr">
        <is>
          <t/>
        </is>
      </c>
      <c r="CP41" t="inlineStr">
        <is>
          <t/>
        </is>
      </c>
      <c r="CQ41" t="inlineStr">
        <is>
          <t/>
        </is>
      </c>
      <c r="CR41" t="inlineStr">
        <is>
          <t>venitul care le rămâne gospodăriilor după impozitare</t>
        </is>
      </c>
      <c r="CS41" t="inlineStr">
        <is>
          <t/>
        </is>
      </c>
      <c r="CT41" t="inlineStr">
        <is>
          <t>dohodek, ki gospodinjstvom ostane na voljo po
obdavčitvi</t>
        </is>
      </c>
      <c r="CU41" t="inlineStr">
        <is>
          <t/>
        </is>
      </c>
    </row>
    <row r="42">
      <c r="A42" s="1" t="str">
        <f>HYPERLINK("https://iate.europa.eu/entry/result/1071305/all", "1071305")</f>
        <v>1071305</v>
      </c>
      <c r="B42" t="inlineStr">
        <is>
          <t>ECONOMICS;BUSINESS AND COMPETITION;LAW;FINANCE</t>
        </is>
      </c>
      <c r="C42" t="inlineStr">
        <is>
          <t>ECONOMICS;BUSINESS AND COMPETITION|business organisation;LAW;FINANCE|free movement of capital|financial market</t>
        </is>
      </c>
      <c r="D42" t="inlineStr">
        <is>
          <t>акция на приносител</t>
        </is>
      </c>
      <c r="E42" t="inlineStr">
        <is>
          <t>4</t>
        </is>
      </c>
      <c r="F42" t="inlineStr">
        <is>
          <t/>
        </is>
      </c>
      <c r="G42" t="inlineStr">
        <is>
          <t>akcie na doručitele|akcie na majitele</t>
        </is>
      </c>
      <c r="H42" t="inlineStr">
        <is>
          <t>3|3</t>
        </is>
      </c>
      <c r="I42" t="inlineStr">
        <is>
          <t>|</t>
        </is>
      </c>
      <c r="J42" t="inlineStr">
        <is>
          <t>ihændehaveraktie</t>
        </is>
      </c>
      <c r="K42" t="inlineStr">
        <is>
          <t>3</t>
        </is>
      </c>
      <c r="L42" t="inlineStr">
        <is>
          <t/>
        </is>
      </c>
      <c r="M42" t="inlineStr">
        <is>
          <t>Inhaberaktie</t>
        </is>
      </c>
      <c r="N42" t="inlineStr">
        <is>
          <t>4</t>
        </is>
      </c>
      <c r="O42" t="inlineStr">
        <is>
          <t/>
        </is>
      </c>
      <c r="P42" t="inlineStr">
        <is>
          <t>μετοχή "εις τον κομιστήν"|ανώνυμη μετοχή</t>
        </is>
      </c>
      <c r="Q42" t="inlineStr">
        <is>
          <t>3|3</t>
        </is>
      </c>
      <c r="R42" t="inlineStr">
        <is>
          <t>|</t>
        </is>
      </c>
      <c r="S42" t="inlineStr">
        <is>
          <t>share payable to bearer|transferable share|bearer stock|bearer share</t>
        </is>
      </c>
      <c r="T42" t="inlineStr">
        <is>
          <t>1|3|3|3</t>
        </is>
      </c>
      <c r="U42" t="inlineStr">
        <is>
          <t>|||</t>
        </is>
      </c>
      <c r="V42" t="inlineStr">
        <is>
          <t>acción al portador|acción transferible|acción negociable</t>
        </is>
      </c>
      <c r="W42" t="inlineStr">
        <is>
          <t>3|3|3</t>
        </is>
      </c>
      <c r="X42" t="inlineStr">
        <is>
          <t>||</t>
        </is>
      </c>
      <c r="Y42" t="inlineStr">
        <is>
          <t>esitajaaktsia</t>
        </is>
      </c>
      <c r="Z42" t="inlineStr">
        <is>
          <t>3</t>
        </is>
      </c>
      <c r="AA42" t="inlineStr">
        <is>
          <t/>
        </is>
      </c>
      <c r="AB42" t="inlineStr">
        <is>
          <t>haltijaosuus|haltijaosake</t>
        </is>
      </c>
      <c r="AC42" t="inlineStr">
        <is>
          <t>2|3</t>
        </is>
      </c>
      <c r="AD42" t="inlineStr">
        <is>
          <t>|</t>
        </is>
      </c>
      <c r="AE42" t="inlineStr">
        <is>
          <t>action transférable|action cessible|action au porteur</t>
        </is>
      </c>
      <c r="AF42" t="inlineStr">
        <is>
          <t>3|3|3</t>
        </is>
      </c>
      <c r="AG42" t="inlineStr">
        <is>
          <t>||</t>
        </is>
      </c>
      <c r="AH42" t="inlineStr">
        <is>
          <t>scair iompróra</t>
        </is>
      </c>
      <c r="AI42" t="inlineStr">
        <is>
          <t>3</t>
        </is>
      </c>
      <c r="AJ42" t="inlineStr">
        <is>
          <t/>
        </is>
      </c>
      <c r="AK42" t="inlineStr">
        <is>
          <t>dionica na donositelja</t>
        </is>
      </c>
      <c r="AL42" t="inlineStr">
        <is>
          <t>3</t>
        </is>
      </c>
      <c r="AM42" t="inlineStr">
        <is>
          <t/>
        </is>
      </c>
      <c r="AN42" t="inlineStr">
        <is>
          <t>bemutatóra szóló részvény</t>
        </is>
      </c>
      <c r="AO42" t="inlineStr">
        <is>
          <t>4</t>
        </is>
      </c>
      <c r="AP42" t="inlineStr">
        <is>
          <t/>
        </is>
      </c>
      <c r="AQ42" t="inlineStr">
        <is>
          <t>azione al portatore</t>
        </is>
      </c>
      <c r="AR42" t="inlineStr">
        <is>
          <t>3</t>
        </is>
      </c>
      <c r="AS42" t="inlineStr">
        <is>
          <t/>
        </is>
      </c>
      <c r="AT42" t="inlineStr">
        <is>
          <t>pareikštinė akcija</t>
        </is>
      </c>
      <c r="AU42" t="inlineStr">
        <is>
          <t>2</t>
        </is>
      </c>
      <c r="AV42" t="inlineStr">
        <is>
          <t/>
        </is>
      </c>
      <c r="AW42" t="inlineStr">
        <is>
          <t>uzrādītāja akcija</t>
        </is>
      </c>
      <c r="AX42" t="inlineStr">
        <is>
          <t>3</t>
        </is>
      </c>
      <c r="AY42" t="inlineStr">
        <is>
          <t/>
        </is>
      </c>
      <c r="AZ42" t="inlineStr">
        <is>
          <t>sehem tal-portatur</t>
        </is>
      </c>
      <c r="BA42" t="inlineStr">
        <is>
          <t>4</t>
        </is>
      </c>
      <c r="BB42" t="inlineStr">
        <is>
          <t/>
        </is>
      </c>
      <c r="BC42" t="inlineStr">
        <is>
          <t>aandeel aan toonder</t>
        </is>
      </c>
      <c r="BD42" t="inlineStr">
        <is>
          <t>3</t>
        </is>
      </c>
      <c r="BE42" t="inlineStr">
        <is>
          <t/>
        </is>
      </c>
      <c r="BF42" t="inlineStr">
        <is>
          <t>akcja na okaziciela</t>
        </is>
      </c>
      <c r="BG42" t="inlineStr">
        <is>
          <t>1</t>
        </is>
      </c>
      <c r="BH42" t="inlineStr">
        <is>
          <t/>
        </is>
      </c>
      <c r="BI42" t="inlineStr">
        <is>
          <t>ação ao portador</t>
        </is>
      </c>
      <c r="BJ42" t="inlineStr">
        <is>
          <t>3</t>
        </is>
      </c>
      <c r="BK42" t="inlineStr">
        <is>
          <t/>
        </is>
      </c>
      <c r="BL42" t="inlineStr">
        <is>
          <t>acțiune la purtător</t>
        </is>
      </c>
      <c r="BM42" t="inlineStr">
        <is>
          <t>3</t>
        </is>
      </c>
      <c r="BN42" t="inlineStr">
        <is>
          <t/>
        </is>
      </c>
      <c r="BO42" t="inlineStr">
        <is>
          <t>akcia na majiteľa|akcia na doručiteľa</t>
        </is>
      </c>
      <c r="BP42" t="inlineStr">
        <is>
          <t>3|3</t>
        </is>
      </c>
      <c r="BQ42" t="inlineStr">
        <is>
          <t>|</t>
        </is>
      </c>
      <c r="BR42" t="inlineStr">
        <is>
          <t>prinosniška delnica</t>
        </is>
      </c>
      <c r="BS42" t="inlineStr">
        <is>
          <t>3</t>
        </is>
      </c>
      <c r="BT42" t="inlineStr">
        <is>
          <t/>
        </is>
      </c>
      <c r="BU42" t="inlineStr">
        <is>
          <t>aktie ställd till innehavaren|innehavaraktie|innehavarandel</t>
        </is>
      </c>
      <c r="BV42" t="inlineStr">
        <is>
          <t>2|3|3</t>
        </is>
      </c>
      <c r="BW42" t="inlineStr">
        <is>
          <t>||</t>
        </is>
      </c>
      <c r="BX42" t="inlineStr">
        <is>
          <t>вид налични акции, върху които не се записва кой е първият притежател; този вид акции се прехвърлят с просто предаване и принадлежат на държателя</t>
        </is>
      </c>
      <c r="BY42" t="inlineStr">
        <is>
          <t>Jedna ze dvou forem akcií podle českého obchodního zákoníku, vedle akcie na jméno [ &lt;a href="/entry/result/1239201/all" id="ENTRY_TO_ENTRY_CONVERTER" target="_blank"&gt;IATE:1239201&lt;/a&gt; ]. Je neomezeně převoditelná. Podle českého zákona o cenných papírech představuje cenný papír na doručitele.</t>
        </is>
      </c>
      <c r="BZ42" t="inlineStr">
        <is>
          <t>En ihændehaveraktie placerer de rettigheder, der følger med aktien (fx stemmeret og udbytteret), hos den, der har aktien ”i hånden”.</t>
        </is>
      </c>
      <c r="CA42" t="inlineStr">
        <is>
          <t>auf den Inhaber lautende Aktie</t>
        </is>
      </c>
      <c r="CB42" t="inlineStr">
        <is>
          <t/>
        </is>
      </c>
      <c r="CC42" t="inlineStr">
        <is>
          <t>equity security that is wholly owned by whoever holds the physical stock certificate</t>
        </is>
      </c>
      <c r="CD42" t="inlineStr">
        <is>
          <t>acción emitida sin indicación del nombre del propietario, y que es trasmisible por la simple tradición</t>
        </is>
      </c>
      <c r="CE42" t="inlineStr">
        <is>
          <t/>
        </is>
      </c>
      <c r="CF42" t="inlineStr">
        <is>
          <t>yrityksen osake, jota ei ole nimetty omistajan mukaan vaan johon liittyvät oikeudet kuuluvat osakkeen kulloisellekin haltijalle</t>
        </is>
      </c>
      <c r="CG42" t="inlineStr">
        <is>
          <t>titre de propriété librement négociable et cessible détenu par un investisseur dont l’identité n’est pas connue de la société émettrice de l’action</t>
        </is>
      </c>
      <c r="CH42" t="inlineStr">
        <is>
          <t/>
        </is>
      </c>
      <c r="CI42" t="inlineStr">
        <is>
          <t>dionica može glasiti na ime i na donositelja. Dionica na ime prenosi se indosamentom ili ustupom (cesijom), a dionica na donositelja predajom (tradicijom)</t>
        </is>
      </c>
      <c r="CJ42" t="inlineStr">
        <is>
          <t>Olyan részvény, amelyet birtokosa szabadon átruházhat; a részvény tulajdonjoga tehát semmiféle megjelöléshez vagy eladói azonosításhoz nincsen kötve.</t>
        </is>
      </c>
      <c r="CK42" t="inlineStr">
        <is>
          <t>azione il cui dententore (non indicato per nome) è considerato legittimo azionista</t>
        </is>
      </c>
      <c r="CL42" t="inlineStr">
        <is>
          <t>akcija, apie kurią, vadovaujantis nacionaliniais teisės aktais, nėra vedamas registras, nurodant jos turėtoją, arba apie kurią registras vedamas, tačiau jame nėra informacijos apie turėtojo rezidavimo vietą</t>
        </is>
      </c>
      <c r="CM42" t="inlineStr">
        <is>
          <t/>
        </is>
      </c>
      <c r="CN42" t="inlineStr">
        <is>
          <t>titolu azzjonarju ta' min ikollu ċ-ċertifikat tal-istokk fiżiku. Il-kumpanija li toħroġ dan it-titolu la tirreġistra s-sjieda tal-istokk u lanqas timmonitorja t-trasferimenti tas-sjieda</t>
        </is>
      </c>
      <c r="CO42" t="inlineStr">
        <is>
          <t>niet op naam gesteld aandeel dat geldt als bewijs van deelneming in het eigen vermogen van een vennootschap</t>
        </is>
      </c>
      <c r="CP42" t="inlineStr">
        <is>
          <t>Akcja nie zawierająca danych osobowych akcjonariusza, której zbywalność nie może zostać ograniczona, a sprzedaż nie wymaga zachowania żadnej szczególnej formy.</t>
        </is>
      </c>
      <c r="CQ42" t="inlineStr">
        <is>
          <t>título que não indica o nome do seu possuidor, sendo transmissível por simples entrega</t>
        </is>
      </c>
      <c r="CR42" t="inlineStr">
        <is>
          <t>acțiune în care elementele de identificare ale titularului acesteia nu sunt menționate în titlu, titularul acțiunii fiind posesorul acesteia; în consecință, drepturile aferente acțiunii sunt exercitate de persoana fizică sau juridică care posedă titlul.&lt;br&gt;Dreptul de proprietate asupra acșiunii la purtător se transmite prin simpla tradițiune a acestora (art. 99 Legea 31/1990). Acțiunile la purtător pot fi convertite în acțiuni nominative, prin hotărârea adunării generale extraordinare a acționarilor (art. 92 Legea 31/1990). Deoarece este obligatorie menționarea în actul constitutiv a numărului și valorii nominale a acțiunilor, cu specificarea tipului lor (art. 8 Legea 31/1990), acțiunile al căror tip nu este precizat în actul constitutiv urmând a fi considerate acțiuni nominative (art. 91 Legea 31/1990), convertirea efectuată trebuie să se regăsească și în actul constitutiv al societății prin efectuarea modificărilor necesare.</t>
        </is>
      </c>
      <c r="CS42" t="inlineStr">
        <is>
          <t>druh &lt;i&gt;akcie&lt;/i&gt; ( &lt;a href="/entry/result/792974/all" id="ENTRY_TO_ENTRY_CONVERTER" target="_blank"&gt;IATE:792974&lt;/a&gt; ), ktorú možno previesť z osoby na osobu</t>
        </is>
      </c>
      <c r="CT42" t="inlineStr">
        <is>
          <t>delnica, ki se glasi na prinosnika in se prenaša z izročitvijo; v razmerju do delniške družbe je delničar oseba, ki ima delnico, dokler se ne dokaže nasprotno</t>
        </is>
      </c>
      <c r="CU42" t="inlineStr">
        <is>
          <t/>
        </is>
      </c>
    </row>
    <row r="43">
      <c r="A43" s="1" t="str">
        <f>HYPERLINK("https://iate.europa.eu/entry/result/1443423/all", "1443423")</f>
        <v>1443423</v>
      </c>
      <c r="B43" t="inlineStr">
        <is>
          <t>FINANCE;BUSINESS AND COMPETITION</t>
        </is>
      </c>
      <c r="C43" t="inlineStr">
        <is>
          <t>FINANCE|financial institutions and credit;BUSINESS AND COMPETITION|legal form of organisations;FINANCE|financing and investment;FINANCE|free movement of capital|financial market</t>
        </is>
      </c>
      <c r="D43" t="inlineStr">
        <is>
          <t>инвестиционен посредник</t>
        </is>
      </c>
      <c r="E43" t="inlineStr">
        <is>
          <t>4</t>
        </is>
      </c>
      <c r="F43" t="inlineStr">
        <is>
          <t/>
        </is>
      </c>
      <c r="G43" t="inlineStr">
        <is>
          <t>investiční podnik</t>
        </is>
      </c>
      <c r="H43" t="inlineStr">
        <is>
          <t>3</t>
        </is>
      </c>
      <c r="I43" t="inlineStr">
        <is>
          <t/>
        </is>
      </c>
      <c r="J43" t="inlineStr">
        <is>
          <t>investeringsselskab|investeringsfirma</t>
        </is>
      </c>
      <c r="K43" t="inlineStr">
        <is>
          <t>3|3</t>
        </is>
      </c>
      <c r="L43" t="inlineStr">
        <is>
          <t>|</t>
        </is>
      </c>
      <c r="M43" t="inlineStr">
        <is>
          <t>Wertpapierfirma</t>
        </is>
      </c>
      <c r="N43" t="inlineStr">
        <is>
          <t>3</t>
        </is>
      </c>
      <c r="O43" t="inlineStr">
        <is>
          <t/>
        </is>
      </c>
      <c r="P43" t="inlineStr">
        <is>
          <t>επιχείρηση επενδύσεων|επιχείρηση παροχής επενδυτικών υπηρεσιών|ΕΠΕΥ</t>
        </is>
      </c>
      <c r="Q43" t="inlineStr">
        <is>
          <t>3|3|3</t>
        </is>
      </c>
      <c r="R43" t="inlineStr">
        <is>
          <t>|preferred|</t>
        </is>
      </c>
      <c r="S43" t="inlineStr">
        <is>
          <t>investment firm</t>
        </is>
      </c>
      <c r="T43" t="inlineStr">
        <is>
          <t>3</t>
        </is>
      </c>
      <c r="U43" t="inlineStr">
        <is>
          <t/>
        </is>
      </c>
      <c r="V43" t="inlineStr">
        <is>
          <t>empresa de servicios de inversión|empresa de inversión</t>
        </is>
      </c>
      <c r="W43" t="inlineStr">
        <is>
          <t>3|3</t>
        </is>
      </c>
      <c r="X43" t="inlineStr">
        <is>
          <t>|</t>
        </is>
      </c>
      <c r="Y43" t="inlineStr">
        <is>
          <t>investeerimisühing</t>
        </is>
      </c>
      <c r="Z43" t="inlineStr">
        <is>
          <t>4</t>
        </is>
      </c>
      <c r="AA43" t="inlineStr">
        <is>
          <t/>
        </is>
      </c>
      <c r="AB43" t="inlineStr">
        <is>
          <t>sijoituspalveluyritys</t>
        </is>
      </c>
      <c r="AC43" t="inlineStr">
        <is>
          <t>3</t>
        </is>
      </c>
      <c r="AD43" t="inlineStr">
        <is>
          <t/>
        </is>
      </c>
      <c r="AE43" t="inlineStr">
        <is>
          <t>entreprise d'investissement|société d'investissement</t>
        </is>
      </c>
      <c r="AF43" t="inlineStr">
        <is>
          <t>3|2</t>
        </is>
      </c>
      <c r="AG43" t="inlineStr">
        <is>
          <t>|</t>
        </is>
      </c>
      <c r="AH43" t="inlineStr">
        <is>
          <t>gnólacht infheistíochta</t>
        </is>
      </c>
      <c r="AI43" t="inlineStr">
        <is>
          <t>3</t>
        </is>
      </c>
      <c r="AJ43" t="inlineStr">
        <is>
          <t/>
        </is>
      </c>
      <c r="AK43" t="inlineStr">
        <is>
          <t>investicijsko društvo</t>
        </is>
      </c>
      <c r="AL43" t="inlineStr">
        <is>
          <t>3</t>
        </is>
      </c>
      <c r="AM43" t="inlineStr">
        <is>
          <t/>
        </is>
      </c>
      <c r="AN43" t="inlineStr">
        <is>
          <t>befektetési vállalkozás</t>
        </is>
      </c>
      <c r="AO43" t="inlineStr">
        <is>
          <t>4</t>
        </is>
      </c>
      <c r="AP43" t="inlineStr">
        <is>
          <t/>
        </is>
      </c>
      <c r="AQ43" t="inlineStr">
        <is>
          <t>impresa di investimento</t>
        </is>
      </c>
      <c r="AR43" t="inlineStr">
        <is>
          <t>3</t>
        </is>
      </c>
      <c r="AS43" t="inlineStr">
        <is>
          <t/>
        </is>
      </c>
      <c r="AT43" t="inlineStr">
        <is>
          <t>investicinė įmonė</t>
        </is>
      </c>
      <c r="AU43" t="inlineStr">
        <is>
          <t>4</t>
        </is>
      </c>
      <c r="AV43" t="inlineStr">
        <is>
          <t/>
        </is>
      </c>
      <c r="AW43" t="inlineStr">
        <is>
          <t>ieguldījumu brokeru sabiedrība</t>
        </is>
      </c>
      <c r="AX43" t="inlineStr">
        <is>
          <t>3</t>
        </is>
      </c>
      <c r="AY43" t="inlineStr">
        <is>
          <t/>
        </is>
      </c>
      <c r="AZ43" t="inlineStr">
        <is>
          <t>ditta ta' investiment|ditta tal-investiment</t>
        </is>
      </c>
      <c r="BA43" t="inlineStr">
        <is>
          <t>3|2</t>
        </is>
      </c>
      <c r="BB43" t="inlineStr">
        <is>
          <t>|</t>
        </is>
      </c>
      <c r="BC43" t="inlineStr">
        <is>
          <t>beleggingsonderneming</t>
        </is>
      </c>
      <c r="BD43" t="inlineStr">
        <is>
          <t>3</t>
        </is>
      </c>
      <c r="BE43" t="inlineStr">
        <is>
          <t/>
        </is>
      </c>
      <c r="BF43" t="inlineStr">
        <is>
          <t>przedsiębiorstwo inwestycyjne|firma inwestycyjna</t>
        </is>
      </c>
      <c r="BG43" t="inlineStr">
        <is>
          <t>3|3</t>
        </is>
      </c>
      <c r="BH43" t="inlineStr">
        <is>
          <t>|</t>
        </is>
      </c>
      <c r="BI43" t="inlineStr">
        <is>
          <t>empresa de investimento</t>
        </is>
      </c>
      <c r="BJ43" t="inlineStr">
        <is>
          <t>3</t>
        </is>
      </c>
      <c r="BK43" t="inlineStr">
        <is>
          <t/>
        </is>
      </c>
      <c r="BL43" t="inlineStr">
        <is>
          <t>firmă de investiții</t>
        </is>
      </c>
      <c r="BM43" t="inlineStr">
        <is>
          <t>3</t>
        </is>
      </c>
      <c r="BN43" t="inlineStr">
        <is>
          <t/>
        </is>
      </c>
      <c r="BO43" t="inlineStr">
        <is>
          <t>investičná spoločnosť</t>
        </is>
      </c>
      <c r="BP43" t="inlineStr">
        <is>
          <t>3</t>
        </is>
      </c>
      <c r="BQ43" t="inlineStr">
        <is>
          <t/>
        </is>
      </c>
      <c r="BR43" t="inlineStr">
        <is>
          <t>investicijsko podjetje</t>
        </is>
      </c>
      <c r="BS43" t="inlineStr">
        <is>
          <t>3</t>
        </is>
      </c>
      <c r="BT43" t="inlineStr">
        <is>
          <t/>
        </is>
      </c>
      <c r="BU43" t="inlineStr">
        <is>
          <t>värdepappersföretag</t>
        </is>
      </c>
      <c r="BV43" t="inlineStr">
        <is>
          <t>3</t>
        </is>
      </c>
      <c r="BW43" t="inlineStr">
        <is>
          <t/>
        </is>
      </c>
      <c r="BX43" t="inlineStr">
        <is>
          <t>лице, което по занятие предоставя една или повече инвестиционни услуги и/или извършва една или повече инвестиционни дейности</t>
        </is>
      </c>
      <c r="BY43" t="inlineStr">
        <is>
          <t>právnická osoba, jejímž obvyklým předmětem činnosti či podnikání je odborné poskytování jedné nebo více investičních služeb třetí osobě nebo odborný výkon jedné nebo více investičních činností</t>
        </is>
      </c>
      <c r="BZ43" t="inlineStr">
        <is>
          <t>juridisk person, hvis sædvanlige erhverv eller virksomhed består i at yde
én eller flere former for investeringsservice til tredjemand og/eller at udøve
én eller flere investeringsaktiviteter på erhvervsmæssigt grundlag</t>
        </is>
      </c>
      <c r="CA43" t="inlineStr">
        <is>
          <t>jede juristische Person, die im Rahmen ihrer üblichen beruflichen oder gewerblichen Tätigkeit gewerbsmäßig eine oder mehrere Wertpapierdienstleistungen für Dritte erbringt und/oder eine oder mehrere Anlagetätigkeiten ausübt</t>
        </is>
      </c>
      <c r="CB43" t="inlineStr">
        <is>
          <t>κάθε νομικό πρόσωπο του οποίου η συνήθης επιχειρηματική δραστηριότητα είναι η παροχή μιας ή περισσότερων επενδυτικών υπηρεσιών σε τρίτους και/ή η άσκηση μιας ή περισσότερων επενδυτικών δραστηριοτήτων σε επαγγελματική βάση</t>
        </is>
      </c>
      <c r="CC43" t="inlineStr">
        <is>
          <t>legal person whose regular occupation or business is the provision of one or more investment services to third parties or the performance of one or more investment activities on a professional basis</t>
        </is>
      </c>
      <c r="CD43" t="inlineStr">
        <is>
          <t>&lt;div&gt;Toda persona jurídica cuya profesión o actividad habituales consisten en prestar uno o más servicios de inversión o en realizar una o más actividades de inversión con carácter profesional a terceros.&lt;br&gt;&lt;/div&gt;</t>
        </is>
      </c>
      <c r="CE43" t="inlineStr">
        <is>
          <t>juriidiline isik, kelle püsiv kutsetegevus või ärivaldkond on ühe või mitme investeerimisteenuse osutamine kolmandatele isikutele ja/või ühe või mitme investeerimistegevusega tegelemine kutsetegevusena</t>
        </is>
      </c>
      <c r="CF43" t="inlineStr">
        <is>
          <t>oikeushenkilö, jonka tavanomaisena ammatti- tai liiketoimintana on yhden tai useamman sijoituspalvelun ammattimainen tarjoaminen kolmansille osapuolille ja/tai yhden tai useamman sijoitustoimen ammattimainen harjoittaminen</t>
        </is>
      </c>
      <c r="CG43" t="inlineStr">
        <is>
          <t>toute personne morale dont l’occupation ou l’activité habituelle 
consiste à fournir un ou plusieurs services d’investissement à des tiers
 et/ou à exercer une ou plusieurs activités d’investissement à titre 
professionnel</t>
        </is>
      </c>
      <c r="CH43" t="inlineStr">
        <is>
          <t/>
        </is>
      </c>
      <c r="CI43" t="inlineStr">
        <is>
          <t>svaka pravna osoba čija je redovna djelatnost ili poslovanje pružanje 
jedne ili više investicijskih usluga trećim stranama i/ili obavljanje 
jedne ili više investicijskih aktivnosti na profesionalnoj osnovi</t>
        </is>
      </c>
      <c r="CJ43" t="inlineStr">
        <is>
          <t>minden olyan jogi személy, amelynek rendes üzleti tevékenysége harmadik személyek részére egy vagy több befektetési szolgáltatás nyújtása és/vagy egy vagy több befektetési tevékenység végzése hivatásos alapon</t>
        </is>
      </c>
      <c r="CK43" t="inlineStr">
        <is>
          <t>qualsiasi persona giuridica la cui occupazione o attività abituale consiste nel prestare uno o più servizi di investimento a terzi e/o nell’effettuare una o più attività di investimento a titolo professionale</t>
        </is>
      </c>
      <c r="CL43" t="inlineStr">
        <is>
          <t>juridinis asmuo, kurio nuolatinis darbas ar veikla yra profesionalus vienos ar daugiau investicinių paslaugų teikimas trečiosioms šalims ir (arba) vienos ar daugiau investicinių veiklų atlikimas</t>
        </is>
      </c>
      <c r="CM43" t="inlineStr">
        <is>
          <t>jebkura juridiska persona, kuras pastāvīgā nodarbošanās vai darījumdarbība ir profesionāla viena vai vairāku ieguldījumu pakalpojumu sniegšana trešām personām un/vai profesionāla vienas vai vairāku ieguldījumu darbību veikšana</t>
        </is>
      </c>
      <c r="CN43" t="inlineStr">
        <is>
          <t>kwalunkwe persuna ġuridika li l-okkupazzjoni jew in-negozju regolari tagħha jkun il-forniment ta’ servizz ta’ investiment wieħed jew aktar lil partijiet terzi u/jew it-twettiq ta’ attività ta’ investiment waħda jew aktar fuq bażi professjonali</t>
        </is>
      </c>
      <c r="CO43" t="inlineStr">
        <is>
          <t>rechtspersoon waarvan het gewone beroep of bedrijf bestaat in het beroepsmatig verlenen van een of meer beleggingsdiensten voor derden en/of het beroepsmatig verrichten van een of meer beleggingsactiviteiten</t>
        </is>
      </c>
      <c r="CP43" t="inlineStr">
        <is>
          <t>każda osoba prawna, której regularna działalność zawodowa lub gospodarcza polega na świadczeniu jednej lub większej liczby usług inwestycyjnych na rzecz osób trzecich i/lub prowadzeniu jednego, lub większej liczby zakresów działalności inwestycyjnej</t>
        </is>
      </c>
      <c r="CQ43" t="inlineStr">
        <is>
          <t>Qualquer pessoa coletiva cuja ocupação ou atividade habitual consiste na prestação de um ou mais serviços de investimento a terceiros e/ou na execução de uma ou mais atividades de investimento a título profissional.</t>
        </is>
      </c>
      <c r="CR43" t="inlineStr">
        <is>
          <t>orice persoană juridică a cărei activitate curentă o constituie prestarea unuia sau a mai multor servicii de investiții către terți și/sau desfășurarea uneia sau a mai multor activități de investiții pe baze profesionale, incluzând societățile de servicii de investiții financiare</t>
        </is>
      </c>
      <c r="CS43" t="inlineStr">
        <is>
          <t>každá právnická osoba, ktorej bežné podnikanie alebo činnosť predstavuje poskytovanie jednej alebo viacerých investičných služieb tretím stranám a/alebo vykonávanie jednej alebo viacerých investičných činností na profesionálnom základe</t>
        </is>
      </c>
      <c r="CT43" t="inlineStr">
        <is>
          <t>&lt;div&gt;pravna oseba, katere redna dejavnost ali posel je profesionalno opravljanje ene ali več investicijskih storitev za tretje stranke in/ali profesionalno opravljanje enega ali več investicijskih poslov&lt;br&gt;&lt;/div&gt;</t>
        </is>
      </c>
      <c r="CU43" t="inlineStr">
        <is>
          <t>juridisk person vars regelmässiga verksamhet eller rörelse består i att yrkesmässigt tillhandahålla en eller flera investeringstjänster till tredjepart och/eller att utföra en eller flera investeringsverksamheter</t>
        </is>
      </c>
    </row>
    <row r="44">
      <c r="A44" s="1" t="str">
        <f>HYPERLINK("https://iate.europa.eu/entry/result/3581681/all", "3581681")</f>
        <v>3581681</v>
      </c>
      <c r="B44" t="inlineStr">
        <is>
          <t>FINANCE;EDUCATION AND COMMUNICATIONS</t>
        </is>
      </c>
      <c r="C44" t="inlineStr">
        <is>
          <t>FINANCE|taxation;FINANCE|financing and investment;EDUCATION AND COMMUNICATIONS|information technology and data processing|computer system|information technology applications</t>
        </is>
      </c>
      <c r="D44" t="inlineStr">
        <is>
          <t>криптоактив</t>
        </is>
      </c>
      <c r="E44" t="inlineStr">
        <is>
          <t>3</t>
        </is>
      </c>
      <c r="F44" t="inlineStr">
        <is>
          <t/>
        </is>
      </c>
      <c r="G44" t="inlineStr">
        <is>
          <t>kryptoaktivum|virtuální aktivum</t>
        </is>
      </c>
      <c r="H44" t="inlineStr">
        <is>
          <t>3|3</t>
        </is>
      </c>
      <c r="I44" t="inlineStr">
        <is>
          <t>|</t>
        </is>
      </c>
      <c r="J44" t="inlineStr">
        <is>
          <t>kryptoaktiv|virtuelt aktiv</t>
        </is>
      </c>
      <c r="K44" t="inlineStr">
        <is>
          <t>3|3</t>
        </is>
      </c>
      <c r="L44" t="inlineStr">
        <is>
          <t>|</t>
        </is>
      </c>
      <c r="M44" t="inlineStr">
        <is>
          <t>Kryptowert|Kryptoanlage</t>
        </is>
      </c>
      <c r="N44" t="inlineStr">
        <is>
          <t>3|3</t>
        </is>
      </c>
      <c r="O44" t="inlineStr">
        <is>
          <t>|</t>
        </is>
      </c>
      <c r="P44" t="inlineStr">
        <is>
          <t>κρυπτοπεριουσιακό στοιχείο|κρυπτοστοιχείο</t>
        </is>
      </c>
      <c r="Q44" t="inlineStr">
        <is>
          <t>3|3</t>
        </is>
      </c>
      <c r="R44" t="inlineStr">
        <is>
          <t>|preferred</t>
        </is>
      </c>
      <c r="S44" t="inlineStr">
        <is>
          <t>crypto-asset|crypto asset|cryptoasset|virtual asset</t>
        </is>
      </c>
      <c r="T44" t="inlineStr">
        <is>
          <t>3|1|1|3</t>
        </is>
      </c>
      <c r="U44" t="inlineStr">
        <is>
          <t>|||</t>
        </is>
      </c>
      <c r="V44" t="inlineStr">
        <is>
          <t>criptoactivo</t>
        </is>
      </c>
      <c r="W44" t="inlineStr">
        <is>
          <t>4</t>
        </is>
      </c>
      <c r="X44" t="inlineStr">
        <is>
          <t/>
        </is>
      </c>
      <c r="Y44" t="inlineStr">
        <is>
          <t>krüptovara</t>
        </is>
      </c>
      <c r="Z44" t="inlineStr">
        <is>
          <t>3</t>
        </is>
      </c>
      <c r="AA44" t="inlineStr">
        <is>
          <t/>
        </is>
      </c>
      <c r="AB44" t="inlineStr">
        <is>
          <t>virtuaalinen omaisuus|virtuaalivara|krypto-omaisuus|virtuaaliomaisuus|kryptovara</t>
        </is>
      </c>
      <c r="AC44" t="inlineStr">
        <is>
          <t>3|3|3|3|3</t>
        </is>
      </c>
      <c r="AD44" t="inlineStr">
        <is>
          <t>||||</t>
        </is>
      </c>
      <c r="AE44" t="inlineStr">
        <is>
          <t>crypto-actif|actif virtuel|actif cryptographique</t>
        </is>
      </c>
      <c r="AF44" t="inlineStr">
        <is>
          <t>3|3|3</t>
        </is>
      </c>
      <c r="AG44" t="inlineStr">
        <is>
          <t>preferred||</t>
        </is>
      </c>
      <c r="AH44" t="inlineStr">
        <is>
          <t>cripteashócmhainn|criptea-shócmhainn</t>
        </is>
      </c>
      <c r="AI44" t="inlineStr">
        <is>
          <t>3|3</t>
        </is>
      </c>
      <c r="AJ44" t="inlineStr">
        <is>
          <t>|</t>
        </is>
      </c>
      <c r="AK44" t="inlineStr">
        <is>
          <t>virtualna imovina|kriptoimovina</t>
        </is>
      </c>
      <c r="AL44" t="inlineStr">
        <is>
          <t>3|2</t>
        </is>
      </c>
      <c r="AM44" t="inlineStr">
        <is>
          <t>|</t>
        </is>
      </c>
      <c r="AN44" t="inlineStr">
        <is>
          <t>kriptoeszköz</t>
        </is>
      </c>
      <c r="AO44" t="inlineStr">
        <is>
          <t>3</t>
        </is>
      </c>
      <c r="AP44" t="inlineStr">
        <is>
          <t/>
        </is>
      </c>
      <c r="AQ44" t="inlineStr">
        <is>
          <t>cripto-attività|attività virtuale</t>
        </is>
      </c>
      <c r="AR44" t="inlineStr">
        <is>
          <t>3|3</t>
        </is>
      </c>
      <c r="AS44" t="inlineStr">
        <is>
          <t>|</t>
        </is>
      </c>
      <c r="AT44" t="inlineStr">
        <is>
          <t>kriptografinis turtas|virtualusis turtas|kriptoturtas</t>
        </is>
      </c>
      <c r="AU44" t="inlineStr">
        <is>
          <t>3|3|3</t>
        </is>
      </c>
      <c r="AV44" t="inlineStr">
        <is>
          <t>admitted||preferred</t>
        </is>
      </c>
      <c r="AW44" t="inlineStr">
        <is>
          <t>kriptoaktīvs</t>
        </is>
      </c>
      <c r="AX44" t="inlineStr">
        <is>
          <t>3</t>
        </is>
      </c>
      <c r="AY44" t="inlineStr">
        <is>
          <t/>
        </is>
      </c>
      <c r="AZ44" t="inlineStr">
        <is>
          <t>kriptoassi|assi virtwali</t>
        </is>
      </c>
      <c r="BA44" t="inlineStr">
        <is>
          <t>3|3</t>
        </is>
      </c>
      <c r="BB44" t="inlineStr">
        <is>
          <t>|</t>
        </is>
      </c>
      <c r="BC44" t="inlineStr">
        <is>
          <t>virtueel actief|cryptoactief|crypto</t>
        </is>
      </c>
      <c r="BD44" t="inlineStr">
        <is>
          <t>3|3|3</t>
        </is>
      </c>
      <c r="BE44" t="inlineStr">
        <is>
          <t>||</t>
        </is>
      </c>
      <c r="BF44" t="inlineStr">
        <is>
          <t>kryptoaktywa|wirtualne aktywa|kryptoaktywo</t>
        </is>
      </c>
      <c r="BG44" t="inlineStr">
        <is>
          <t>3|3|3</t>
        </is>
      </c>
      <c r="BH44" t="inlineStr">
        <is>
          <t>||</t>
        </is>
      </c>
      <c r="BI44" t="inlineStr">
        <is>
          <t>criptoativo</t>
        </is>
      </c>
      <c r="BJ44" t="inlineStr">
        <is>
          <t>3</t>
        </is>
      </c>
      <c r="BK44" t="inlineStr">
        <is>
          <t/>
        </is>
      </c>
      <c r="BL44" t="inlineStr">
        <is>
          <t>criptoactiv</t>
        </is>
      </c>
      <c r="BM44" t="inlineStr">
        <is>
          <t>3</t>
        </is>
      </c>
      <c r="BN44" t="inlineStr">
        <is>
          <t/>
        </is>
      </c>
      <c r="BO44" t="inlineStr">
        <is>
          <t>kryptoaktívum</t>
        </is>
      </c>
      <c r="BP44" t="inlineStr">
        <is>
          <t>3</t>
        </is>
      </c>
      <c r="BQ44" t="inlineStr">
        <is>
          <t/>
        </is>
      </c>
      <c r="BR44" t="inlineStr">
        <is>
          <t>kriptosredstvo</t>
        </is>
      </c>
      <c r="BS44" t="inlineStr">
        <is>
          <t>3</t>
        </is>
      </c>
      <c r="BT44" t="inlineStr">
        <is>
          <t/>
        </is>
      </c>
      <c r="BU44" t="inlineStr">
        <is>
          <t>virtuell tillgång|kryptotillgång</t>
        </is>
      </c>
      <c r="BV44" t="inlineStr">
        <is>
          <t>3|3</t>
        </is>
      </c>
      <c r="BW44" t="inlineStr">
        <is>
          <t>|</t>
        </is>
      </c>
      <c r="BX44" t="inlineStr">
        <is>
          <t>вид частен актив, свързан с криптографията и &lt;a href="https://iate.europa.eu/entry/result/3571877" target="_blank"&gt;технологията на разпределения регистър&lt;/a&gt; или подобна технология като част от неговата възприемана или присъща стойност</t>
        </is>
      </c>
      <c r="BY44" t="inlineStr">
        <is>
          <t>digitální zachycení hodnoty nebo práv, které může být převáděno a ukládáno elektronicky pomocí technologie sdíleného registru nebo pomocí podobné technologie</t>
        </is>
      </c>
      <c r="BZ44" t="inlineStr">
        <is>
          <t>&lt;div&gt;digital gengivelse af værdi eller rettigheder, som kan overføres og lagres elektronisk ved hjælp af &lt;a href="https://iate.europa.eu/entry/result/3571877/da" target="_blank"&gt;distributed ledger-teknologi&lt;/a&gt; eller lignende teknologi&lt;br&gt;&lt;/div&gt;</t>
        </is>
      </c>
      <c r="CA44" t="inlineStr">
        <is>
          <t/>
        </is>
      </c>
      <c r="CB44" t="inlineStr">
        <is>
          <t>ψηφιακή αναπαράσταση αξίας ή δικαιωμάτων που μπορούν να μεταβιβαστούν και να αποθηκευτούν ηλεκτρονικά, με χρήση τεχνολογίας κατανεμημένου καθολικού ή παρόμοιας τεχνολογίας</t>
        </is>
      </c>
      <c r="CC44" t="inlineStr">
        <is>
          <t>digital representation of value or rights which may be transferred and stored electronically, using distributed ledger technology or similar technology</t>
        </is>
      </c>
      <c r="CD44" t="inlineStr">
        <is>
          <t>&lt;p&gt;Categoría de activos virtuales de naturaleza privada que se apoyan, principalmente, en el uso combinado de técnicas criptográficas y de la tecnología de registros distribuidos (DLT).&lt;br&gt;&lt;/p&gt; 
&lt;p&gt;Se trata de un concepto amplio, dentro del cual se pueden diferenciar dos grandes familias:&lt;/p&gt; 
&lt;p&gt;- los activos concebidos para ser empleados en operaciones de pago, generalmente conocidos como &lt;a href="https://iate.europa.eu/entry/result/3563764/es" target="_blank"&gt;«criptomonedas»&lt;/a&gt; (aunque en realidad no reúnen las características asociadas al dinero), &lt;/p&gt; 
&lt;p&gt;- las&lt;a href="https://iate.europa.eu/entry/result/3581685/es" target="_blank"&gt; criptofichas&lt;/a&gt; (también denominadas &lt;em&gt;tokens &lt;/em&gt;digitales), que son una representación digital de valor y que suelen emitirse con el fin de obtener financiación y confieren a su poseedor el derecho a recibir una remuneración, económica o en especie, o bien a ejercer ciertos derechos.&lt;/p&gt;</t>
        </is>
      </c>
      <c r="CE44" t="inlineStr">
        <is>
          <t>krüptovaluutad, nagu bittmünt jmt, mille väärtus on väga kõikuv ja mida seetõttu ei saa kasutada stabiilse arvestusühiku, väärtuse hoidja ega ka tõhusa maksevahendina</t>
        </is>
      </c>
      <c r="CF44" t="inlineStr">
        <is>
          <t>&lt;div&gt;1. yksityinen vara, joka on riippuvainen pääasiassa salaustekniikasta ja &lt;a href="https://iate.europa.eu/entry/result/3571877/fi" target="_blank"&gt;hajautetun tilikirjan teknologiasta&lt;/a&gt; tai vastaavasta teknologiasta&lt;/div&gt;&lt;div&gt;2. digitaalinen arvon tai oikeuksien kirjaus,
joka voidaan siirtää ja tallentaa sähköisesti käyttäen hajautetun tilikirjan
teknologiaa tai vastaavaa teknologiaa &lt;br&gt;&lt;/div&gt;</t>
        </is>
      </c>
      <c r="CG44" t="inlineStr">
        <is>
          <t>tout instrument contenant sous forme numérique des unités de valeur non monétaire pouvant être conservées ou être transférées dans le but d'acquérir un bien ou un service, mais ne représentant pas de créance sur l'émetteur</t>
        </is>
      </c>
      <c r="CH44" t="inlineStr">
        <is>
          <t/>
        </is>
      </c>
      <c r="CI44" t="inlineStr">
        <is>
          <t/>
        </is>
      </c>
      <c r="CJ44" t="inlineStr">
        <is>
          <t>kriptográfiai eszközök segítségével előállított, digitális formában létező vagyon, amelyet &lt;a href="https://iate.europa.eu/entry/result/3571876/hu" target="_blank"&gt;megosztott főkönyvben&lt;/a&gt; rögzítenek</t>
        </is>
      </c>
      <c r="CK44" t="inlineStr">
        <is>
          <t>rappresentazioni digitali di diritti
connessi a investimenti in progetti imprenditoriali, emesse, conservate e trasferite mediante tecnologie basate su registri distribuiti, nonché negoziate o destinate a essere negoziate in uno o più
sistemi di scambi</t>
        </is>
      </c>
      <c r="CL44" t="inlineStr">
        <is>
          <t>skaitmeninės
formos turtas, kuris nėra finansinė priemonė, suteikianti teisę reikalauti
mokėjimų arba įpareigojanti juos atlikti, ir kuris nesuteikia jokio subjekto
nuosavybės teisių</t>
        </is>
      </c>
      <c r="CM44" t="inlineStr">
        <is>
          <t>jauns digitālo aktīvu veids, kuru ar kriptogrāfijas, sadalītās virsgrāmatas vai līdzīgu tehnoloģiju palīdzību reģistrē digitālā formā un kura pamatā nav
tā emitenta saistības vai prasības pret to</t>
        </is>
      </c>
      <c r="CN44" t="inlineStr">
        <is>
          <t>&lt;div&gt;rappreżentazzjoni diġitali ta’ valur jew drittijiet li jistgħu jiġu ttrasferiti u maħżuna elettronikament, permezz tat-&lt;a href="https://iate.europa.eu/entry/result/3571877/mt" target="_blank"&gt;teknoloġija tar-reġistru distribwit&lt;/a&gt; jew ta' teknoloġija simili&lt;/div&gt;</t>
        </is>
      </c>
      <c r="CO44" t="inlineStr">
        <is>
          <t>door een groep gebruikers aanvaarde digitale weergave van waarde die niet door een centrale bank of een overheid wordt uitgegeven of
gegarandeerd, die niet noodzakelijk aan een wettelijk vastgestelde valuta is gekoppeld en die niet de juridische
status van valuta of geld heeft, maar die door natuurlijke of rechtspersonen als ruilmiddel wordt aanvaard en die
elektronisch kan worden overgedragen, opgeslagen en verhandeld</t>
        </is>
      </c>
      <c r="CP44" t="inlineStr">
        <is>
          <t>1. zbiorcze określenie odnoszące się do nośników wartości zapisanych na blockchainie &lt;div&gt;2. cyfrowe odwzorowanie istniejącej w rzeczywistości wartości ekonomicznej bądź wartości nieznajdującej odzwierciedlenia w realnym instrumencie bazowym, ale przyjmowanej umownie między stronami transakcji, które są zapisane z wykorzystaniem zabezpieczeń kryptograficznych z wykorzystaniem technologii Blockchain&lt;/div&gt;</t>
        </is>
      </c>
      <c r="CQ44" t="inlineStr">
        <is>
          <t>Tipo de ativo virtual de natureza privada que se baseia principalmente na utilização da criptografia e da &lt;b&gt;tecnologia de registo distribuído&lt;/b&gt; ou de tecnologia similar como parte do seu valor percecionado ou intrínseco.</t>
        </is>
      </c>
      <c r="CR44" t="inlineStr">
        <is>
          <t>reprezentare digitală a unei valori sau a unor drepturi
contractuale, bazată pe &lt;a href="https://iate.europa.eu/entry/result/3571877" target="_blank"&gt;tehnologia registrelor distribuite&lt;/a&gt;, care poate fi transferată, stocată ori tranzacționată electronic</t>
        </is>
      </c>
      <c r="CS44" t="inlineStr">
        <is>
          <t>digitálne aktívum založené na kryptografii (šifrovaní), ktoré je decentralizované (t. j. nie je vydávané príslušným orgánom) a väčšinou 
funguje prostredníctvom &lt;a href="https://iate.europa.eu/entry/slideshow/1633509108448/3571878/sk" target="_blank"&gt;technológie blockchainu&lt;/a&gt;</t>
        </is>
      </c>
      <c r="CT44" t="inlineStr">
        <is>
          <t>digitalna predstavitev vrednosti ali pravic, ki jih je mogoče elektronsko prenesti in shraniti z uporabo tehnologije razpršene evidence ali podobne tehnologije</t>
        </is>
      </c>
      <c r="CU44" t="inlineStr">
        <is>
          <t>digital återgivning av värde eller rättigheter som kan överföras och lagras elektroniskt med hjälp av teknik för distribuerad liggare eller liknande teknik</t>
        </is>
      </c>
    </row>
    <row r="45">
      <c r="A45" s="1" t="str">
        <f>HYPERLINK("https://iate.europa.eu/entry/result/844844/all", "844844")</f>
        <v>844844</v>
      </c>
      <c r="B45" t="inlineStr">
        <is>
          <t>BUSINESS AND COMPETITION;LAW</t>
        </is>
      </c>
      <c r="C45" t="inlineStr">
        <is>
          <t>BUSINESS AND COMPETITION|business organisation;LAW</t>
        </is>
      </c>
      <c r="D45" t="inlineStr">
        <is>
          <t>седалище</t>
        </is>
      </c>
      <c r="E45" t="inlineStr">
        <is>
          <t>2</t>
        </is>
      </c>
      <c r="F45" t="inlineStr">
        <is>
          <t/>
        </is>
      </c>
      <c r="G45" t="inlineStr">
        <is>
          <t/>
        </is>
      </c>
      <c r="H45" t="inlineStr">
        <is>
          <t/>
        </is>
      </c>
      <c r="I45" t="inlineStr">
        <is>
          <t/>
        </is>
      </c>
      <c r="J45" t="inlineStr">
        <is>
          <t>hjemsted|hjemsted|vedtægtsmæssigt hjemsted</t>
        </is>
      </c>
      <c r="K45" t="inlineStr">
        <is>
          <t>3|3|4</t>
        </is>
      </c>
      <c r="L45" t="inlineStr">
        <is>
          <t>||</t>
        </is>
      </c>
      <c r="M45" t="inlineStr">
        <is>
          <t>satzungsmäßiger Sitz|Satzungssitz|Sitz</t>
        </is>
      </c>
      <c r="N45" t="inlineStr">
        <is>
          <t>3|3|3</t>
        </is>
      </c>
      <c r="O45" t="inlineStr">
        <is>
          <t>||</t>
        </is>
      </c>
      <c r="P45" t="inlineStr">
        <is>
          <t>καταστατική έδρα|κεντρικό κατάστημα</t>
        </is>
      </c>
      <c r="Q45" t="inlineStr">
        <is>
          <t>3|3</t>
        </is>
      </c>
      <c r="R45" t="inlineStr">
        <is>
          <t>|</t>
        </is>
      </c>
      <c r="S45" t="inlineStr">
        <is>
          <t>statutory seat|registered head office|registered office|registered seat|registered place of business</t>
        </is>
      </c>
      <c r="T45" t="inlineStr">
        <is>
          <t>3|1|3|2|2</t>
        </is>
      </c>
      <c r="U45" t="inlineStr">
        <is>
          <t>||||</t>
        </is>
      </c>
      <c r="V45" t="inlineStr">
        <is>
          <t>domicilio social|sede social|domicilio registral</t>
        </is>
      </c>
      <c r="W45" t="inlineStr">
        <is>
          <t>3|3|3</t>
        </is>
      </c>
      <c r="X45" t="inlineStr">
        <is>
          <t>||</t>
        </is>
      </c>
      <c r="Y45" t="inlineStr">
        <is>
          <t/>
        </is>
      </c>
      <c r="Z45" t="inlineStr">
        <is>
          <t/>
        </is>
      </c>
      <c r="AA45" t="inlineStr">
        <is>
          <t/>
        </is>
      </c>
      <c r="AB45" t="inlineStr">
        <is>
          <t>sääntömääräinen kotipaikka</t>
        </is>
      </c>
      <c r="AC45" t="inlineStr">
        <is>
          <t>3</t>
        </is>
      </c>
      <c r="AD45" t="inlineStr">
        <is>
          <t/>
        </is>
      </c>
      <c r="AE45" t="inlineStr">
        <is>
          <t>siège statutaire|siège social</t>
        </is>
      </c>
      <c r="AF45" t="inlineStr">
        <is>
          <t>3|3</t>
        </is>
      </c>
      <c r="AG45" t="inlineStr">
        <is>
          <t>|</t>
        </is>
      </c>
      <c r="AH45" t="inlineStr">
        <is>
          <t>oifig chláraithe</t>
        </is>
      </c>
      <c r="AI45" t="inlineStr">
        <is>
          <t>3</t>
        </is>
      </c>
      <c r="AJ45" t="inlineStr">
        <is>
          <t/>
        </is>
      </c>
      <c r="AK45" t="inlineStr">
        <is>
          <t>registrirano sjedište|statutarno sjedište|registrirano mjesto poslovanja</t>
        </is>
      </c>
      <c r="AL45" t="inlineStr">
        <is>
          <t>3|3|3</t>
        </is>
      </c>
      <c r="AM45" t="inlineStr">
        <is>
          <t>||</t>
        </is>
      </c>
      <c r="AN45" t="inlineStr">
        <is>
          <t>létesítő okirat szerinti székhely|bejegyzett székhely|bejegyzett iroda</t>
        </is>
      </c>
      <c r="AO45" t="inlineStr">
        <is>
          <t>3|3|3</t>
        </is>
      </c>
      <c r="AP45" t="inlineStr">
        <is>
          <t>||</t>
        </is>
      </c>
      <c r="AQ45" t="inlineStr">
        <is>
          <t>sede legale|sede sociale|sede statutaria</t>
        </is>
      </c>
      <c r="AR45" t="inlineStr">
        <is>
          <t>4|4|4</t>
        </is>
      </c>
      <c r="AS45" t="inlineStr">
        <is>
          <t>||</t>
        </is>
      </c>
      <c r="AT45" t="inlineStr">
        <is>
          <t>registruota buveinė</t>
        </is>
      </c>
      <c r="AU45" t="inlineStr">
        <is>
          <t>4</t>
        </is>
      </c>
      <c r="AV45" t="inlineStr">
        <is>
          <t/>
        </is>
      </c>
      <c r="AW45" t="inlineStr">
        <is>
          <t>juridiskā adrese</t>
        </is>
      </c>
      <c r="AX45" t="inlineStr">
        <is>
          <t>2</t>
        </is>
      </c>
      <c r="AY45" t="inlineStr">
        <is>
          <t/>
        </is>
      </c>
      <c r="AZ45" t="inlineStr">
        <is>
          <t/>
        </is>
      </c>
      <c r="BA45" t="inlineStr">
        <is>
          <t/>
        </is>
      </c>
      <c r="BB45" t="inlineStr">
        <is>
          <t/>
        </is>
      </c>
      <c r="BC45" t="inlineStr">
        <is>
          <t>maatschappelijke zetel|statutaire zetel</t>
        </is>
      </c>
      <c r="BD45" t="inlineStr">
        <is>
          <t>3|3</t>
        </is>
      </c>
      <c r="BE45" t="inlineStr">
        <is>
          <t>|</t>
        </is>
      </c>
      <c r="BF45" t="inlineStr">
        <is>
          <t>siedziba statutowa</t>
        </is>
      </c>
      <c r="BG45" t="inlineStr">
        <is>
          <t>3</t>
        </is>
      </c>
      <c r="BH45" t="inlineStr">
        <is>
          <t/>
        </is>
      </c>
      <c r="BI45" t="inlineStr">
        <is>
          <t>sede social|sede estatutária</t>
        </is>
      </c>
      <c r="BJ45" t="inlineStr">
        <is>
          <t>3|3</t>
        </is>
      </c>
      <c r="BK45" t="inlineStr">
        <is>
          <t>|</t>
        </is>
      </c>
      <c r="BL45" t="inlineStr">
        <is>
          <t/>
        </is>
      </c>
      <c r="BM45" t="inlineStr">
        <is>
          <t/>
        </is>
      </c>
      <c r="BN45" t="inlineStr">
        <is>
          <t/>
        </is>
      </c>
      <c r="BO45" t="inlineStr">
        <is>
          <t/>
        </is>
      </c>
      <c r="BP45" t="inlineStr">
        <is>
          <t/>
        </is>
      </c>
      <c r="BQ45" t="inlineStr">
        <is>
          <t/>
        </is>
      </c>
      <c r="BR45" t="inlineStr">
        <is>
          <t>statutarni sedež</t>
        </is>
      </c>
      <c r="BS45" t="inlineStr">
        <is>
          <t>3</t>
        </is>
      </c>
      <c r="BT45" t="inlineStr">
        <is>
          <t/>
        </is>
      </c>
      <c r="BU45" t="inlineStr">
        <is>
          <t>säte|stadgeenligt säte</t>
        </is>
      </c>
      <c r="BV45" t="inlineStr">
        <is>
          <t>3|2</t>
        </is>
      </c>
      <c r="BW45" t="inlineStr">
        <is>
          <t>|</t>
        </is>
      </c>
      <c r="BX45" t="inlineStr">
        <is>
          <t/>
        </is>
      </c>
      <c r="BY45" t="inlineStr">
        <is>
          <t/>
        </is>
      </c>
      <c r="BZ45" t="inlineStr">
        <is>
          <t/>
        </is>
      </c>
      <c r="CA45" t="inlineStr">
        <is>
          <t/>
        </is>
      </c>
      <c r="CB45" t="inlineStr">
        <is>
          <t/>
        </is>
      </c>
      <c r="CC45" t="inlineStr">
        <is>
          <t>either the place fixed as the seat of a company by its articles of association, or the registered office, or the place of incorporation, or the place under the law of which the formation took place</t>
        </is>
      </c>
      <c r="CD45" t="inlineStr">
        <is>
          <t>El domicilio de las personas jurídicas, tanto sociedades civiles como mercantiles, será el que conste en la escritura social o estatutos sociales (...) El art. 6 de la Ley de Sociedades Anónimas obliga a las sociedades anónimas a fijar su domicilio en el lugar en que se halle el centro efectivo de su administración y dirección o en donde radique su principal establecimiento o explotación (...).</t>
        </is>
      </c>
      <c r="CE45" t="inlineStr">
        <is>
          <t/>
        </is>
      </c>
      <c r="CF45" t="inlineStr">
        <is>
          <t/>
        </is>
      </c>
      <c r="CG45" t="inlineStr">
        <is>
          <t>Lieu où les statuts d'une société fixent son siège.</t>
        </is>
      </c>
      <c r="CH45" t="inlineStr">
        <is>
          <t/>
        </is>
      </c>
      <c r="CI45" t="inlineStr">
        <is>
          <t>mjesto određeno kao sjedište društva ili registrirano sjedište ili mjesto osnivanja ili mjesto u skladu s čijim zakonima je društvo osnovano</t>
        </is>
      </c>
      <c r="CJ45" t="inlineStr">
        <is>
          <t/>
        </is>
      </c>
      <c r="CK45" t="inlineStr">
        <is>
          <t>Luogo in cui ufficialmente risiedono gli organi centrali di un ente, di una società o di un'impresa, che può non coincidere con la sede effettiva (o sede amministrativa principale). La sede legale, risultante dallo statuto, determina la competenza del tribunale e rileva ai fini del foro generale e delle notificazioni di atti giudiziali e stragiudiziali.</t>
        </is>
      </c>
      <c r="CL45" t="inlineStr">
        <is>
          <t/>
        </is>
      </c>
      <c r="CM45" t="inlineStr">
        <is>
          <t/>
        </is>
      </c>
      <c r="CN45" t="inlineStr">
        <is>
          <t/>
        </is>
      </c>
      <c r="CO45" t="inlineStr">
        <is>
          <t>Verplicht in de statuten aan te geven adres waar de vennootschap kan bereikt worden</t>
        </is>
      </c>
      <c r="CP45" t="inlineStr">
        <is>
          <t/>
        </is>
      </c>
      <c r="CQ45" t="inlineStr">
        <is>
          <t>Local que os estatutos de uma sociedade fixam como sendo a sua sede.</t>
        </is>
      </c>
      <c r="CR45" t="inlineStr">
        <is>
          <t/>
        </is>
      </c>
      <c r="CS45" t="inlineStr">
        <is>
          <t/>
        </is>
      </c>
      <c r="CT45" t="inlineStr">
        <is>
          <t>sedež - kraj, kjer je osredotočena določena dejavnost in njeno vodenje</t>
        </is>
      </c>
      <c r="CU45" t="inlineStr">
        <is>
          <t/>
        </is>
      </c>
    </row>
    <row r="46">
      <c r="A46" s="1" t="str">
        <f>HYPERLINK("https://iate.europa.eu/entry/result/2233444/all", "2233444")</f>
        <v>2233444</v>
      </c>
      <c r="B46" t="inlineStr">
        <is>
          <t>FINANCE</t>
        </is>
      </c>
      <c r="C46" t="inlineStr">
        <is>
          <t>FINANCE|free movement of capital|financial market</t>
        </is>
      </c>
      <c r="D46" t="inlineStr">
        <is>
          <t>лице, което държи съответна позиция</t>
        </is>
      </c>
      <c r="E46" t="inlineStr">
        <is>
          <t>3</t>
        </is>
      </c>
      <c r="F46" t="inlineStr">
        <is>
          <t/>
        </is>
      </c>
      <c r="G46" t="inlineStr">
        <is>
          <t/>
        </is>
      </c>
      <c r="H46" t="inlineStr">
        <is>
          <t/>
        </is>
      </c>
      <c r="I46" t="inlineStr">
        <is>
          <t/>
        </is>
      </c>
      <c r="J46" t="inlineStr">
        <is>
          <t>indehaver af positioner</t>
        </is>
      </c>
      <c r="K46" t="inlineStr">
        <is>
          <t>3</t>
        </is>
      </c>
      <c r="L46" t="inlineStr">
        <is>
          <t/>
        </is>
      </c>
      <c r="M46" t="inlineStr">
        <is>
          <t>Positionsinhaber|Inhaber von Positionen</t>
        </is>
      </c>
      <c r="N46" t="inlineStr">
        <is>
          <t>2|2</t>
        </is>
      </c>
      <c r="O46" t="inlineStr">
        <is>
          <t>|</t>
        </is>
      </c>
      <c r="P46" t="inlineStr">
        <is>
          <t>κάτοχος θέσεων τιτλοποίησης</t>
        </is>
      </c>
      <c r="Q46" t="inlineStr">
        <is>
          <t>3</t>
        </is>
      </c>
      <c r="R46" t="inlineStr">
        <is>
          <t/>
        </is>
      </c>
      <c r="S46" t="inlineStr">
        <is>
          <t>position holder|holder of position|holder of positions</t>
        </is>
      </c>
      <c r="T46" t="inlineStr">
        <is>
          <t>3|1|3</t>
        </is>
      </c>
      <c r="U46" t="inlineStr">
        <is>
          <t>||</t>
        </is>
      </c>
      <c r="V46" t="inlineStr">
        <is>
          <t/>
        </is>
      </c>
      <c r="W46" t="inlineStr">
        <is>
          <t/>
        </is>
      </c>
      <c r="X46" t="inlineStr">
        <is>
          <t/>
        </is>
      </c>
      <c r="Y46" t="inlineStr">
        <is>
          <t>positsioonide omanik</t>
        </is>
      </c>
      <c r="Z46" t="inlineStr">
        <is>
          <t>3</t>
        </is>
      </c>
      <c r="AA46" t="inlineStr">
        <is>
          <t/>
        </is>
      </c>
      <c r="AB46" t="inlineStr">
        <is>
          <t/>
        </is>
      </c>
      <c r="AC46" t="inlineStr">
        <is>
          <t/>
        </is>
      </c>
      <c r="AD46" t="inlineStr">
        <is>
          <t/>
        </is>
      </c>
      <c r="AE46" t="inlineStr">
        <is>
          <t/>
        </is>
      </c>
      <c r="AF46" t="inlineStr">
        <is>
          <t/>
        </is>
      </c>
      <c r="AG46" t="inlineStr">
        <is>
          <t/>
        </is>
      </c>
      <c r="AH46" t="inlineStr">
        <is>
          <t>sealbhóir suíomhanna</t>
        </is>
      </c>
      <c r="AI46" t="inlineStr">
        <is>
          <t>3</t>
        </is>
      </c>
      <c r="AJ46" t="inlineStr">
        <is>
          <t/>
        </is>
      </c>
      <c r="AK46" t="inlineStr">
        <is>
          <t/>
        </is>
      </c>
      <c r="AL46" t="inlineStr">
        <is>
          <t/>
        </is>
      </c>
      <c r="AM46" t="inlineStr">
        <is>
          <t/>
        </is>
      </c>
      <c r="AN46" t="inlineStr">
        <is>
          <t/>
        </is>
      </c>
      <c r="AO46" t="inlineStr">
        <is>
          <t/>
        </is>
      </c>
      <c r="AP46" t="inlineStr">
        <is>
          <t/>
        </is>
      </c>
      <c r="AQ46" t="inlineStr">
        <is>
          <t>possessore di posizioni|titolare di posizioni</t>
        </is>
      </c>
      <c r="AR46" t="inlineStr">
        <is>
          <t>3|3</t>
        </is>
      </c>
      <c r="AS46" t="inlineStr">
        <is>
          <t>|</t>
        </is>
      </c>
      <c r="AT46" t="inlineStr">
        <is>
          <t/>
        </is>
      </c>
      <c r="AU46" t="inlineStr">
        <is>
          <t/>
        </is>
      </c>
      <c r="AV46" t="inlineStr">
        <is>
          <t/>
        </is>
      </c>
      <c r="AW46" t="inlineStr">
        <is>
          <t/>
        </is>
      </c>
      <c r="AX46" t="inlineStr">
        <is>
          <t/>
        </is>
      </c>
      <c r="AY46" t="inlineStr">
        <is>
          <t/>
        </is>
      </c>
      <c r="AZ46" t="inlineStr">
        <is>
          <t>detentur ta’ pożizzjonijiet</t>
        </is>
      </c>
      <c r="BA46" t="inlineStr">
        <is>
          <t>3</t>
        </is>
      </c>
      <c r="BB46" t="inlineStr">
        <is>
          <t/>
        </is>
      </c>
      <c r="BC46" t="inlineStr">
        <is>
          <t/>
        </is>
      </c>
      <c r="BD46" t="inlineStr">
        <is>
          <t/>
        </is>
      </c>
      <c r="BE46" t="inlineStr">
        <is>
          <t/>
        </is>
      </c>
      <c r="BF46" t="inlineStr">
        <is>
          <t>posiadacz pozycji</t>
        </is>
      </c>
      <c r="BG46" t="inlineStr">
        <is>
          <t>4</t>
        </is>
      </c>
      <c r="BH46" t="inlineStr">
        <is>
          <t/>
        </is>
      </c>
      <c r="BI46" t="inlineStr">
        <is>
          <t>detentor de posições</t>
        </is>
      </c>
      <c r="BJ46" t="inlineStr">
        <is>
          <t>3</t>
        </is>
      </c>
      <c r="BK46" t="inlineStr">
        <is>
          <t/>
        </is>
      </c>
      <c r="BL46" t="inlineStr">
        <is>
          <t/>
        </is>
      </c>
      <c r="BM46" t="inlineStr">
        <is>
          <t/>
        </is>
      </c>
      <c r="BN46" t="inlineStr">
        <is>
          <t/>
        </is>
      </c>
      <c r="BO46" t="inlineStr">
        <is>
          <t>držiteľ pozícií</t>
        </is>
      </c>
      <c r="BP46" t="inlineStr">
        <is>
          <t>3</t>
        </is>
      </c>
      <c r="BQ46" t="inlineStr">
        <is>
          <t/>
        </is>
      </c>
      <c r="BR46" t="inlineStr">
        <is>
          <t>imetnik pozicije</t>
        </is>
      </c>
      <c r="BS46" t="inlineStr">
        <is>
          <t>3</t>
        </is>
      </c>
      <c r="BT46" t="inlineStr">
        <is>
          <t/>
        </is>
      </c>
      <c r="BU46" t="inlineStr">
        <is>
          <t/>
        </is>
      </c>
      <c r="BV46" t="inlineStr">
        <is>
          <t/>
        </is>
      </c>
      <c r="BW46" t="inlineStr">
        <is>
          <t/>
        </is>
      </c>
      <c r="BX46" t="inlineStr">
        <is>
          <t>Лице, което има открита позиция във връзка с ценна книга, финансов инструмент и др.</t>
        </is>
      </c>
      <c r="BY46" t="inlineStr">
        <is>
          <t/>
        </is>
      </c>
      <c r="BZ46" t="inlineStr">
        <is>
          <t/>
        </is>
      </c>
      <c r="CA46" t="inlineStr">
        <is>
          <t>die natürliche oder juristische Person, die eine Position hält, wobei
unter „Position“ die Gesamtheit der Rechte/Pflichten oder Chancen/Risiken zu
verstehen ist, die sich im Saldo aus dem Abschluss einer bestimmten Menge von
Transaktionen ergibt, z. B. eine Devisenposition als Resultat aller Devisentransaktionen eines
Akteurs</t>
        </is>
      </c>
      <c r="CB46" t="inlineStr">
        <is>
          <t/>
        </is>
      </c>
      <c r="CC46" t="inlineStr">
        <is>
          <t>person, natural or legal, who/which owns a 
&lt;i&gt;position&lt;/i&gt; [ &lt;a href="/entry/result/1464717/all" id="ENTRY_TO_ENTRY_CONVERTER" target="_blank"&gt;IATE:1464717&lt;/a&gt; ]</t>
        </is>
      </c>
      <c r="CD46" t="inlineStr">
        <is>
          <t/>
        </is>
      </c>
      <c r="CE46" t="inlineStr">
        <is>
          <t/>
        </is>
      </c>
      <c r="CF46" t="inlineStr">
        <is>
          <t/>
        </is>
      </c>
      <c r="CG46" t="inlineStr">
        <is>
          <t/>
        </is>
      </c>
      <c r="CH46" t="inlineStr">
        <is>
          <t/>
        </is>
      </c>
      <c r="CI46" t="inlineStr">
        <is>
          <t/>
        </is>
      </c>
      <c r="CJ46" t="inlineStr">
        <is>
          <t/>
        </is>
      </c>
      <c r="CK46" t="inlineStr">
        <is>
          <t>persona, fisica o legale, che
detiene una posizione [&lt;a href="/entry/result/1464717/all" id="ENTRY_TO_ENTRY_CONVERTER" target="_blank"&gt;IATE:1464717&lt;/a&gt;]</t>
        </is>
      </c>
      <c r="CL46" t="inlineStr">
        <is>
          <t/>
        </is>
      </c>
      <c r="CM46" t="inlineStr">
        <is>
          <t/>
        </is>
      </c>
      <c r="CN46" t="inlineStr">
        <is>
          <t/>
        </is>
      </c>
      <c r="CO46" t="inlineStr">
        <is>
          <t/>
        </is>
      </c>
      <c r="CP46" t="inlineStr">
        <is>
          <t/>
        </is>
      </c>
      <c r="CQ46" t="inlineStr">
        <is>
          <t/>
        </is>
      </c>
      <c r="CR46" t="inlineStr">
        <is>
          <t/>
        </is>
      </c>
      <c r="CS46" t="inlineStr">
        <is>
          <t/>
        </is>
      </c>
      <c r="CT46" t="inlineStr">
        <is>
          <t/>
        </is>
      </c>
      <c r="CU46" t="inlineStr">
        <is>
          <t/>
        </is>
      </c>
    </row>
    <row r="47">
      <c r="A47" s="1" t="str">
        <f>HYPERLINK("https://iate.europa.eu/entry/result/2211309/all", "2211309")</f>
        <v>2211309</v>
      </c>
      <c r="B47" t="inlineStr">
        <is>
          <t>FINANCE</t>
        </is>
      </c>
      <c r="C47" t="inlineStr">
        <is>
          <t>FINANCE|financial institutions and credit</t>
        </is>
      </c>
      <c r="D47" t="inlineStr">
        <is>
          <t>усъвършенстван подход за измерване</t>
        </is>
      </c>
      <c r="E47" t="inlineStr">
        <is>
          <t>3</t>
        </is>
      </c>
      <c r="F47" t="inlineStr">
        <is>
          <t/>
        </is>
      </c>
      <c r="G47" t="inlineStr">
        <is>
          <t>přístup AMA|pokročilý přístup k měření</t>
        </is>
      </c>
      <c r="H47" t="inlineStr">
        <is>
          <t>2|3</t>
        </is>
      </c>
      <c r="I47" t="inlineStr">
        <is>
          <t>|</t>
        </is>
      </c>
      <c r="J47" t="inlineStr">
        <is>
          <t>den avancerede målemetode</t>
        </is>
      </c>
      <c r="K47" t="inlineStr">
        <is>
          <t>3</t>
        </is>
      </c>
      <c r="L47" t="inlineStr">
        <is>
          <t>preferred</t>
        </is>
      </c>
      <c r="M47" t="inlineStr">
        <is>
          <t>fortgeschrittener Messansatz</t>
        </is>
      </c>
      <c r="N47" t="inlineStr">
        <is>
          <t>3</t>
        </is>
      </c>
      <c r="O47" t="inlineStr">
        <is>
          <t/>
        </is>
      </c>
      <c r="P47" t="inlineStr">
        <is>
          <t>εξελιγμένη μέθοδος μέτρησης</t>
        </is>
      </c>
      <c r="Q47" t="inlineStr">
        <is>
          <t>4</t>
        </is>
      </c>
      <c r="R47" t="inlineStr">
        <is>
          <t/>
        </is>
      </c>
      <c r="S47" t="inlineStr">
        <is>
          <t>advanced measurement approach|AMA</t>
        </is>
      </c>
      <c r="T47" t="inlineStr">
        <is>
          <t>3|3</t>
        </is>
      </c>
      <c r="U47" t="inlineStr">
        <is>
          <t>|</t>
        </is>
      </c>
      <c r="V47" t="inlineStr">
        <is>
          <t>AMA|método de medición avanzada</t>
        </is>
      </c>
      <c r="W47" t="inlineStr">
        <is>
          <t>3|4</t>
        </is>
      </c>
      <c r="X47" t="inlineStr">
        <is>
          <t>|</t>
        </is>
      </c>
      <c r="Y47" t="inlineStr">
        <is>
          <t>täiustatud mõõtmismudelil põhinev meetod</t>
        </is>
      </c>
      <c r="Z47" t="inlineStr">
        <is>
          <t>3</t>
        </is>
      </c>
      <c r="AA47" t="inlineStr">
        <is>
          <t/>
        </is>
      </c>
      <c r="AB47" t="inlineStr">
        <is>
          <t>kehittynyt mittausmenetelmä|AMA|edistynyt menetelmä|kehittynyt mittaamismenetelmä</t>
        </is>
      </c>
      <c r="AC47" t="inlineStr">
        <is>
          <t>3|3|3|3</t>
        </is>
      </c>
      <c r="AD47" t="inlineStr">
        <is>
          <t>|||</t>
        </is>
      </c>
      <c r="AE47" t="inlineStr">
        <is>
          <t>approche avancée|approche notation interne avancée|approche par mesure avancée</t>
        </is>
      </c>
      <c r="AF47" t="inlineStr">
        <is>
          <t>3|3|3</t>
        </is>
      </c>
      <c r="AG47" t="inlineStr">
        <is>
          <t>||</t>
        </is>
      </c>
      <c r="AH47" t="inlineStr">
        <is>
          <t>ardchur chuige an tomhais</t>
        </is>
      </c>
      <c r="AI47" t="inlineStr">
        <is>
          <t>3</t>
        </is>
      </c>
      <c r="AJ47" t="inlineStr">
        <is>
          <t/>
        </is>
      </c>
      <c r="AK47" t="inlineStr">
        <is>
          <t>pristup naprednog mjerenja</t>
        </is>
      </c>
      <c r="AL47" t="inlineStr">
        <is>
          <t>3</t>
        </is>
      </c>
      <c r="AM47" t="inlineStr">
        <is>
          <t/>
        </is>
      </c>
      <c r="AN47" t="inlineStr">
        <is>
          <t>AMA-módszer|fejlett mérési módszer</t>
        </is>
      </c>
      <c r="AO47" t="inlineStr">
        <is>
          <t>3|3</t>
        </is>
      </c>
      <c r="AP47" t="inlineStr">
        <is>
          <t>|</t>
        </is>
      </c>
      <c r="AQ47" t="inlineStr">
        <is>
          <t>metodo avanzato di misurazione</t>
        </is>
      </c>
      <c r="AR47" t="inlineStr">
        <is>
          <t>3</t>
        </is>
      </c>
      <c r="AS47" t="inlineStr">
        <is>
          <t/>
        </is>
      </c>
      <c r="AT47" t="inlineStr">
        <is>
          <t>pažangus veikimo rizikos apskaičiavimo metodas|AMA|pažangusis vertinimo metodas</t>
        </is>
      </c>
      <c r="AU47" t="inlineStr">
        <is>
          <t>3|2|3</t>
        </is>
      </c>
      <c r="AV47" t="inlineStr">
        <is>
          <t>||</t>
        </is>
      </c>
      <c r="AW47" t="inlineStr">
        <is>
          <t>uzlaboto rādītāju pieeja|&lt;i&gt;AMA&lt;/i&gt;|attīstītās mērīšanas pieeja</t>
        </is>
      </c>
      <c r="AX47" t="inlineStr">
        <is>
          <t>2|2|3</t>
        </is>
      </c>
      <c r="AY47" t="inlineStr">
        <is>
          <t>||preferred</t>
        </is>
      </c>
      <c r="AZ47" t="inlineStr">
        <is>
          <t>approċċ ta’ kejl avvanzat</t>
        </is>
      </c>
      <c r="BA47" t="inlineStr">
        <is>
          <t>3</t>
        </is>
      </c>
      <c r="BB47" t="inlineStr">
        <is>
          <t/>
        </is>
      </c>
      <c r="BC47" t="inlineStr">
        <is>
          <t>geavanceerde meetbenadering</t>
        </is>
      </c>
      <c r="BD47" t="inlineStr">
        <is>
          <t>3</t>
        </is>
      </c>
      <c r="BE47" t="inlineStr">
        <is>
          <t/>
        </is>
      </c>
      <c r="BF47" t="inlineStr">
        <is>
          <t>zaawansowana metoda pomiaru|metoda zaawansowanego pomiaru</t>
        </is>
      </c>
      <c r="BG47" t="inlineStr">
        <is>
          <t>3|3</t>
        </is>
      </c>
      <c r="BH47" t="inlineStr">
        <is>
          <t>|</t>
        </is>
      </c>
      <c r="BI47" t="inlineStr">
        <is>
          <t>Método de Medição Avançada</t>
        </is>
      </c>
      <c r="BJ47" t="inlineStr">
        <is>
          <t>3</t>
        </is>
      </c>
      <c r="BK47" t="inlineStr">
        <is>
          <t/>
        </is>
      </c>
      <c r="BL47" t="inlineStr">
        <is>
          <t>abordare avansată de evaluare</t>
        </is>
      </c>
      <c r="BM47" t="inlineStr">
        <is>
          <t>3</t>
        </is>
      </c>
      <c r="BN47" t="inlineStr">
        <is>
          <t/>
        </is>
      </c>
      <c r="BO47" t="inlineStr">
        <is>
          <t>pokročilý prístup merania</t>
        </is>
      </c>
      <c r="BP47" t="inlineStr">
        <is>
          <t>3</t>
        </is>
      </c>
      <c r="BQ47" t="inlineStr">
        <is>
          <t/>
        </is>
      </c>
      <c r="BR47" t="inlineStr">
        <is>
          <t>napredni pristop za merjenje operativnega tveganja|pristop AMA|napredni pristop</t>
        </is>
      </c>
      <c r="BS47" t="inlineStr">
        <is>
          <t>3|3|3</t>
        </is>
      </c>
      <c r="BT47" t="inlineStr">
        <is>
          <t>||</t>
        </is>
      </c>
      <c r="BU47" t="inlineStr">
        <is>
          <t>internmätningsmetod</t>
        </is>
      </c>
      <c r="BV47" t="inlineStr">
        <is>
          <t>3</t>
        </is>
      </c>
      <c r="BW47" t="inlineStr">
        <is>
          <t/>
        </is>
      </c>
      <c r="BX47" t="inlineStr">
        <is>
          <t/>
        </is>
      </c>
      <c r="BY47" t="inlineStr">
        <is>
          <t>speciální přístup pro výpočet kapitálového požadavku pro operační riziko</t>
        </is>
      </c>
      <c r="BZ47" t="inlineStr">
        <is>
          <t/>
        </is>
      </c>
      <c r="CA47" t="inlineStr">
        <is>
          <t/>
        </is>
      </c>
      <c r="CB47" t="inlineStr">
        <is>
          <t>Η πιο σύνθετη μέθοδος για την αντιμετώπιση του λειτουργικού κινδύνου, σύμφωνα με την οποία οι ρυθμιστικές κεφαλαιακές απαιτήσεις υπολογίζονται με βάση τα συστήματα μέτρησης του εσωτερικού λειτουργικού κινδύνου των τραπεζών. Τα συστήματα αυτά πρέπει να λαμβάνουν υπόψη όχι μόνο τα πραγματικά εσωτερικά και εξωτερικά στοιχεία για τις ζημίες, αλλά επίσης τα σενάρια ανάλυσης και συντελεστές που συνδέονται με το επιχειρηματικό περιβάλλον των τραπεζών και τους εσωτερικούς ελέγχους.</t>
        </is>
      </c>
      <c r="CC47" t="inlineStr">
        <is>
          <t/>
        </is>
      </c>
      <c r="CD47" t="inlineStr">
        <is>
          <t>Todo método de medición del riesgo 
&lt;b&gt;operativo&lt;/b&gt; &lt;a href="/entry/result/910127/all" id="ENTRY_TO_ENTRY_CONVERTER" target="_blank"&gt;IATE:910127&lt;/a&gt; en el que un banco desarrolla sus propias técnicas de evaluación internas para calcular el capital necesario de cobertura del riesgo operativo que mejor se ajusten a sus actividades y riesgos subyacentes, a condición de que dicho sistema sea suficientemente integral y sistemático y cuente con la aprobación de la autoridad supervisora. 
&lt;br&gt;Resulta más sensible que el método del indicador básico y que el método estándar.</t>
        </is>
      </c>
      <c r="CE47" t="inlineStr">
        <is>
          <t/>
        </is>
      </c>
      <c r="CF47" t="inlineStr">
        <is>
          <t/>
        </is>
      </c>
      <c r="CG47" t="inlineStr">
        <is>
          <t>méthode de mesure du risque dans laquelle les banques peuvent utiliser leurs propres estimations pour trois éléments additionnels de risques : la perte en cas de défaillance («loss Given Default» LGD), l’exposition en cas de défaillance («Exposure at default») et le traitement des garanties et dérivés de crédit, sous réserve du respect des exigences minimales</t>
        </is>
      </c>
      <c r="CH47" t="inlineStr">
        <is>
          <t/>
        </is>
      </c>
      <c r="CI47" t="inlineStr">
        <is>
          <t/>
        </is>
      </c>
      <c r="CJ47" t="inlineStr">
        <is>
          <t>Olyan módszer, mely az intézmények saját belső számításai alapján történő tőkemeghatározást foglalja magában. E tőkeszámítási forma alkalmazásához szigorú feltételeknek, előírásoknak kell megfelelni, hiszen az intézmények, a bankrendszer biztonsága érdekében szükséges a ténylegesen vállalt működési kockázat feltárása, és a kockázati kitettségnek megfelelő mértékű tőke képzése. A szabályozás megengedi a fejlett mérési módszer részleges bevezetését, ily módon a bankok az AmA-t párhuzamosan alkalmazhatják az alapmutató vagy sztenderdizált módszerrel, bizonyos minimumfeltételek kielégítése esetén.</t>
        </is>
      </c>
      <c r="CK47" t="inlineStr">
        <is>
          <t>Rispetto al metodo del rating interno &lt;a href="/entry/result/924068/all" id="ENTRY_TO_ENTRY_CONVERTER" target="_blank"&gt;IATE:924068&lt;/a&gt; questo metodo di determinazione dei requisiti patrimoniali prende in considerazione non solo i dati di perdita effettivi interni ed esterni, ma anche analisi di scenario e fattori di contesto operativo e di controllo interno delle banche.</t>
        </is>
      </c>
      <c r="CL47" t="inlineStr">
        <is>
          <t/>
        </is>
      </c>
      <c r="CM47" t="inlineStr">
        <is>
          <t/>
        </is>
      </c>
      <c r="CN47" t="inlineStr">
        <is>
          <t/>
        </is>
      </c>
      <c r="CO47" t="inlineStr">
        <is>
          <t/>
        </is>
      </c>
      <c r="CP47" t="inlineStr">
        <is>
          <t/>
        </is>
      </c>
      <c r="CQ47" t="inlineStr">
        <is>
          <t/>
        </is>
      </c>
      <c r="CR47" t="inlineStr">
        <is>
          <t/>
        </is>
      </c>
      <c r="CS47" t="inlineStr">
        <is>
          <t/>
        </is>
      </c>
      <c r="CT47" t="inlineStr">
        <is>
          <t/>
        </is>
      </c>
      <c r="CU47" t="inlineStr">
        <is>
          <t/>
        </is>
      </c>
    </row>
    <row r="48">
      <c r="A48" s="1" t="str">
        <f>HYPERLINK("https://iate.europa.eu/entry/result/2244818/all", "2244818")</f>
        <v>2244818</v>
      </c>
      <c r="B48" t="inlineStr">
        <is>
          <t>FINANCE</t>
        </is>
      </c>
      <c r="C48" t="inlineStr">
        <is>
          <t>FINANCE|financial institutions and credit;FINANCE</t>
        </is>
      </c>
      <c r="D48" t="inlineStr">
        <is>
          <t>защита срещу „първа загуба“</t>
        </is>
      </c>
      <c r="E48" t="inlineStr">
        <is>
          <t>3</t>
        </is>
      </c>
      <c r="F48" t="inlineStr">
        <is>
          <t/>
        </is>
      </c>
      <c r="G48" t="inlineStr">
        <is>
          <t/>
        </is>
      </c>
      <c r="H48" t="inlineStr">
        <is>
          <t/>
        </is>
      </c>
      <c r="I48" t="inlineStr">
        <is>
          <t/>
        </is>
      </c>
      <c r="J48" t="inlineStr">
        <is>
          <t>first-loss-beskyttelsen</t>
        </is>
      </c>
      <c r="K48" t="inlineStr">
        <is>
          <t>3</t>
        </is>
      </c>
      <c r="L48" t="inlineStr">
        <is>
          <t>preferred</t>
        </is>
      </c>
      <c r="M48" t="inlineStr">
        <is>
          <t>Absicherung der Erstverluste</t>
        </is>
      </c>
      <c r="N48" t="inlineStr">
        <is>
          <t>3</t>
        </is>
      </c>
      <c r="O48" t="inlineStr">
        <is>
          <t/>
        </is>
      </c>
      <c r="P48" t="inlineStr">
        <is>
          <t>προστασία κατά της πρωτεύουσας ζημίας</t>
        </is>
      </c>
      <c r="Q48" t="inlineStr">
        <is>
          <t>4</t>
        </is>
      </c>
      <c r="R48" t="inlineStr">
        <is>
          <t/>
        </is>
      </c>
      <c r="S48" t="inlineStr">
        <is>
          <t>first-loss protection</t>
        </is>
      </c>
      <c r="T48" t="inlineStr">
        <is>
          <t>3</t>
        </is>
      </c>
      <c r="U48" t="inlineStr">
        <is>
          <t/>
        </is>
      </c>
      <c r="V48" t="inlineStr">
        <is>
          <t>protección frente a la primera pérdida</t>
        </is>
      </c>
      <c r="W48" t="inlineStr">
        <is>
          <t>3</t>
        </is>
      </c>
      <c r="X48" t="inlineStr">
        <is>
          <t/>
        </is>
      </c>
      <c r="Y48" t="inlineStr">
        <is>
          <t>esimese järjekoha kahju kaitse</t>
        </is>
      </c>
      <c r="Z48" t="inlineStr">
        <is>
          <t>3</t>
        </is>
      </c>
      <c r="AA48" t="inlineStr">
        <is>
          <t/>
        </is>
      </c>
      <c r="AB48" t="inlineStr">
        <is>
          <t>suoja suuririskisimmälle osalle</t>
        </is>
      </c>
      <c r="AC48" t="inlineStr">
        <is>
          <t>2</t>
        </is>
      </c>
      <c r="AD48" t="inlineStr">
        <is>
          <t/>
        </is>
      </c>
      <c r="AE48" t="inlineStr">
        <is>
          <t>protection «première perte»</t>
        </is>
      </c>
      <c r="AF48" t="inlineStr">
        <is>
          <t>3</t>
        </is>
      </c>
      <c r="AG48" t="inlineStr">
        <is>
          <t/>
        </is>
      </c>
      <c r="AH48" t="inlineStr">
        <is>
          <t>cosaint céadchaillteanais</t>
        </is>
      </c>
      <c r="AI48" t="inlineStr">
        <is>
          <t>3</t>
        </is>
      </c>
      <c r="AJ48" t="inlineStr">
        <is>
          <t/>
        </is>
      </c>
      <c r="AK48" t="inlineStr">
        <is>
          <t>zaštita od prvog gubitka</t>
        </is>
      </c>
      <c r="AL48" t="inlineStr">
        <is>
          <t>4</t>
        </is>
      </c>
      <c r="AM48" t="inlineStr">
        <is>
          <t/>
        </is>
      </c>
      <c r="AN48" t="inlineStr">
        <is>
          <t>első veszteségi fedezet</t>
        </is>
      </c>
      <c r="AO48" t="inlineStr">
        <is>
          <t>3</t>
        </is>
      </c>
      <c r="AP48" t="inlineStr">
        <is>
          <t/>
        </is>
      </c>
      <c r="AQ48" t="inlineStr">
        <is>
          <t>protezione dalle prime perdite</t>
        </is>
      </c>
      <c r="AR48" t="inlineStr">
        <is>
          <t>4</t>
        </is>
      </c>
      <c r="AS48" t="inlineStr">
        <is>
          <t/>
        </is>
      </c>
      <c r="AT48" t="inlineStr">
        <is>
          <t/>
        </is>
      </c>
      <c r="AU48" t="inlineStr">
        <is>
          <t/>
        </is>
      </c>
      <c r="AV48" t="inlineStr">
        <is>
          <t/>
        </is>
      </c>
      <c r="AW48" t="inlineStr">
        <is>
          <t>pirmās kārtas zaudējumu aizsardzība</t>
        </is>
      </c>
      <c r="AX48" t="inlineStr">
        <is>
          <t>3</t>
        </is>
      </c>
      <c r="AY48" t="inlineStr">
        <is>
          <t/>
        </is>
      </c>
      <c r="AZ48" t="inlineStr">
        <is>
          <t/>
        </is>
      </c>
      <c r="BA48" t="inlineStr">
        <is>
          <t/>
        </is>
      </c>
      <c r="BB48" t="inlineStr">
        <is>
          <t/>
        </is>
      </c>
      <c r="BC48" t="inlineStr">
        <is>
          <t/>
        </is>
      </c>
      <c r="BD48" t="inlineStr">
        <is>
          <t/>
        </is>
      </c>
      <c r="BE48" t="inlineStr">
        <is>
          <t/>
        </is>
      </c>
      <c r="BF48" t="inlineStr">
        <is>
          <t>ochrona pierwszej straty</t>
        </is>
      </c>
      <c r="BG48" t="inlineStr">
        <is>
          <t>4</t>
        </is>
      </c>
      <c r="BH48" t="inlineStr">
        <is>
          <t/>
        </is>
      </c>
      <c r="BI48" t="inlineStr">
        <is>
          <t>proteção «primeiras perdas»</t>
        </is>
      </c>
      <c r="BJ48" t="inlineStr">
        <is>
          <t>3</t>
        </is>
      </c>
      <c r="BK48" t="inlineStr">
        <is>
          <t/>
        </is>
      </c>
      <c r="BL48" t="inlineStr">
        <is>
          <t>primul nivel de protecție</t>
        </is>
      </c>
      <c r="BM48" t="inlineStr">
        <is>
          <t>3</t>
        </is>
      </c>
      <c r="BN48" t="inlineStr">
        <is>
          <t/>
        </is>
      </c>
      <c r="BO48" t="inlineStr">
        <is>
          <t>zabezpečenie pri prvej strate</t>
        </is>
      </c>
      <c r="BP48" t="inlineStr">
        <is>
          <t>2</t>
        </is>
      </c>
      <c r="BQ48" t="inlineStr">
        <is>
          <t/>
        </is>
      </c>
      <c r="BR48" t="inlineStr">
        <is>
          <t>varovanje pred prvo izgubo</t>
        </is>
      </c>
      <c r="BS48" t="inlineStr">
        <is>
          <t>3</t>
        </is>
      </c>
      <c r="BT48" t="inlineStr">
        <is>
          <t/>
        </is>
      </c>
      <c r="BU48" t="inlineStr">
        <is>
          <t>förstaförlustskydd</t>
        </is>
      </c>
      <c r="BV48" t="inlineStr">
        <is>
          <t>3</t>
        </is>
      </c>
      <c r="BW48" t="inlineStr">
        <is>
          <t/>
        </is>
      </c>
      <c r="BX48" t="inlineStr">
        <is>
          <t>механизъм, предназначен за покриване на първо ниво на загуби или първо ниво на финансова подкрепа за базовите активи в пул</t>
        </is>
      </c>
      <c r="BY48" t="inlineStr">
        <is>
          <t/>
        </is>
      </c>
      <c r="BZ48" t="inlineStr">
        <is>
          <t/>
        </is>
      </c>
      <c r="CA48" t="inlineStr">
        <is>
          <t/>
        </is>
      </c>
      <c r="CB48" t="inlineStr">
        <is>
          <t/>
        </is>
      </c>
      <c r="CC48" t="inlineStr">
        <is>
          <t>a facility designed to cover the first level of losses or first level of financial support for the underlying assets in the pool, the performance of the vehicle or the instruments issued to investors</t>
        </is>
      </c>
      <c r="CD48" t="inlineStr">
        <is>
          <t/>
        </is>
      </c>
      <c r="CE48" t="inlineStr">
        <is>
          <t/>
        </is>
      </c>
      <c r="CF48" t="inlineStr">
        <is>
          <t>suoja etuoikeusasemaltaan heikoimmalle riskierälle, johon kohdistuu suurin tappionriski ja johon sisältyvät kohdesalkun odotettavissa olevat tappiot</t>
        </is>
      </c>
      <c r="CG48" t="inlineStr">
        <is>
          <t/>
        </is>
      </c>
      <c r="CH48" t="inlineStr">
        <is>
          <t/>
        </is>
      </c>
      <c r="CI48" t="inlineStr">
        <is>
          <t/>
        </is>
      </c>
      <c r="CJ48" t="inlineStr">
        <is>
          <t/>
        </is>
      </c>
      <c r="CK48" t="inlineStr">
        <is>
          <t/>
        </is>
      </c>
      <c r="CL48" t="inlineStr">
        <is>
          <t/>
        </is>
      </c>
      <c r="CM48" t="inlineStr">
        <is>
          <t/>
        </is>
      </c>
      <c r="CN48" t="inlineStr">
        <is>
          <t/>
        </is>
      </c>
      <c r="CO48" t="inlineStr">
        <is>
          <t/>
        </is>
      </c>
      <c r="CP48" t="inlineStr">
        <is>
          <t/>
        </is>
      </c>
      <c r="CQ48" t="inlineStr">
        <is>
          <t/>
        </is>
      </c>
      <c r="CR48" t="inlineStr">
        <is>
          <t/>
        </is>
      </c>
      <c r="CS48" t="inlineStr">
        <is>
          <t/>
        </is>
      </c>
      <c r="CT48" t="inlineStr">
        <is>
          <t/>
        </is>
      </c>
      <c r="CU48" t="inlineStr">
        <is>
          <t/>
        </is>
      </c>
    </row>
    <row r="49">
      <c r="A49" s="1" t="str">
        <f>HYPERLINK("https://iate.europa.eu/entry/result/887189/all", "887189")</f>
        <v>887189</v>
      </c>
      <c r="B49" t="inlineStr">
        <is>
          <t>EUROPEAN UNION;LAW</t>
        </is>
      </c>
      <c r="C49" t="inlineStr">
        <is>
          <t>EUROPEAN UNION|European construction;EUROPEAN UNION|European Union law|European treaties;LAW</t>
        </is>
      </c>
      <c r="D49" t="inlineStr">
        <is>
          <t>принцип на лоялно сътрудничество</t>
        </is>
      </c>
      <c r="E49" t="inlineStr">
        <is>
          <t>4</t>
        </is>
      </c>
      <c r="F49" t="inlineStr">
        <is>
          <t/>
        </is>
      </c>
      <c r="G49" t="inlineStr">
        <is>
          <t>zásada loajální spolupráce</t>
        </is>
      </c>
      <c r="H49" t="inlineStr">
        <is>
          <t>3</t>
        </is>
      </c>
      <c r="I49" t="inlineStr">
        <is>
          <t/>
        </is>
      </c>
      <c r="J49" t="inlineStr">
        <is>
          <t>princippet om loyalt samarbejde</t>
        </is>
      </c>
      <c r="K49" t="inlineStr">
        <is>
          <t>4</t>
        </is>
      </c>
      <c r="L49" t="inlineStr">
        <is>
          <t/>
        </is>
      </c>
      <c r="M49" t="inlineStr">
        <is>
          <t>Grundsatz der loyalen Zusammenarbeit</t>
        </is>
      </c>
      <c r="N49" t="inlineStr">
        <is>
          <t>3</t>
        </is>
      </c>
      <c r="O49" t="inlineStr">
        <is>
          <t/>
        </is>
      </c>
      <c r="P49" t="inlineStr">
        <is>
          <t>αρχή της καλόπιστης συνεργασίας</t>
        </is>
      </c>
      <c r="Q49" t="inlineStr">
        <is>
          <t>3</t>
        </is>
      </c>
      <c r="R49" t="inlineStr">
        <is>
          <t/>
        </is>
      </c>
      <c r="S49" t="inlineStr">
        <is>
          <t>principle of sincere cooperation|principle of loyal co-operation|principle of sincere co-operation|sincere cooperation|loyal co-operation|loyal cooperation|principle of loyal cooperation|sincere co-operation</t>
        </is>
      </c>
      <c r="T49" t="inlineStr">
        <is>
          <t>4|1|1|1|1|1|1|1</t>
        </is>
      </c>
      <c r="U49" t="inlineStr">
        <is>
          <t>|||||||</t>
        </is>
      </c>
      <c r="V49" t="inlineStr">
        <is>
          <t>principio de cooperación leal</t>
        </is>
      </c>
      <c r="W49" t="inlineStr">
        <is>
          <t>4</t>
        </is>
      </c>
      <c r="X49" t="inlineStr">
        <is>
          <t/>
        </is>
      </c>
      <c r="Y49" t="inlineStr">
        <is>
          <t>lojaalse koostöö põhimõte</t>
        </is>
      </c>
      <c r="Z49" t="inlineStr">
        <is>
          <t>3</t>
        </is>
      </c>
      <c r="AA49" t="inlineStr">
        <is>
          <t/>
        </is>
      </c>
      <c r="AB49" t="inlineStr">
        <is>
          <t>vilpittömän yhteistyön periaate</t>
        </is>
      </c>
      <c r="AC49" t="inlineStr">
        <is>
          <t>3</t>
        </is>
      </c>
      <c r="AD49" t="inlineStr">
        <is>
          <t/>
        </is>
      </c>
      <c r="AE49" t="inlineStr">
        <is>
          <t>principe de coopération loyale</t>
        </is>
      </c>
      <c r="AF49" t="inlineStr">
        <is>
          <t>3</t>
        </is>
      </c>
      <c r="AG49" t="inlineStr">
        <is>
          <t/>
        </is>
      </c>
      <c r="AH49" t="inlineStr">
        <is>
          <t>prionsabal an chomhair dhílis,</t>
        </is>
      </c>
      <c r="AI49" t="inlineStr">
        <is>
          <t>4</t>
        </is>
      </c>
      <c r="AJ49" t="inlineStr">
        <is>
          <t/>
        </is>
      </c>
      <c r="AK49" t="inlineStr">
        <is>
          <t>načelo lojalne suradnje</t>
        </is>
      </c>
      <c r="AL49" t="inlineStr">
        <is>
          <t>3</t>
        </is>
      </c>
      <c r="AM49" t="inlineStr">
        <is>
          <t/>
        </is>
      </c>
      <c r="AN49" t="inlineStr">
        <is>
          <t>lojális együttműködés elve</t>
        </is>
      </c>
      <c r="AO49" t="inlineStr">
        <is>
          <t>4</t>
        </is>
      </c>
      <c r="AP49" t="inlineStr">
        <is>
          <t/>
        </is>
      </c>
      <c r="AQ49" t="inlineStr">
        <is>
          <t>principio di leale cooperazione</t>
        </is>
      </c>
      <c r="AR49" t="inlineStr">
        <is>
          <t>4</t>
        </is>
      </c>
      <c r="AS49" t="inlineStr">
        <is>
          <t/>
        </is>
      </c>
      <c r="AT49" t="inlineStr">
        <is>
          <t>lojalaus bendradarbiavimo principas</t>
        </is>
      </c>
      <c r="AU49" t="inlineStr">
        <is>
          <t>4</t>
        </is>
      </c>
      <c r="AV49" t="inlineStr">
        <is>
          <t/>
        </is>
      </c>
      <c r="AW49" t="inlineStr">
        <is>
          <t>lojālas sadarbības princips</t>
        </is>
      </c>
      <c r="AX49" t="inlineStr">
        <is>
          <t>3</t>
        </is>
      </c>
      <c r="AY49" t="inlineStr">
        <is>
          <t/>
        </is>
      </c>
      <c r="AZ49" t="inlineStr">
        <is>
          <t>prinċipju tal-kooperazzjoni leali</t>
        </is>
      </c>
      <c r="BA49" t="inlineStr">
        <is>
          <t>4</t>
        </is>
      </c>
      <c r="BB49" t="inlineStr">
        <is>
          <t/>
        </is>
      </c>
      <c r="BC49" t="inlineStr">
        <is>
          <t>beginsel van loyale samenwerking</t>
        </is>
      </c>
      <c r="BD49" t="inlineStr">
        <is>
          <t>3</t>
        </is>
      </c>
      <c r="BE49" t="inlineStr">
        <is>
          <t/>
        </is>
      </c>
      <c r="BF49" t="inlineStr">
        <is>
          <t>zasada lojalnej współpracy</t>
        </is>
      </c>
      <c r="BG49" t="inlineStr">
        <is>
          <t>4</t>
        </is>
      </c>
      <c r="BH49" t="inlineStr">
        <is>
          <t/>
        </is>
      </c>
      <c r="BI49" t="inlineStr">
        <is>
          <t>princípio da cooperação leal</t>
        </is>
      </c>
      <c r="BJ49" t="inlineStr">
        <is>
          <t>3</t>
        </is>
      </c>
      <c r="BK49" t="inlineStr">
        <is>
          <t/>
        </is>
      </c>
      <c r="BL49" t="inlineStr">
        <is>
          <t>principiul cooperării loiale</t>
        </is>
      </c>
      <c r="BM49" t="inlineStr">
        <is>
          <t>4</t>
        </is>
      </c>
      <c r="BN49" t="inlineStr">
        <is>
          <t/>
        </is>
      </c>
      <c r="BO49" t="inlineStr">
        <is>
          <t>zásada lojálnej spolupráce</t>
        </is>
      </c>
      <c r="BP49" t="inlineStr">
        <is>
          <t>3</t>
        </is>
      </c>
      <c r="BQ49" t="inlineStr">
        <is>
          <t/>
        </is>
      </c>
      <c r="BR49" t="inlineStr">
        <is>
          <t>načelo lojalnega sodelovanja</t>
        </is>
      </c>
      <c r="BS49" t="inlineStr">
        <is>
          <t>3</t>
        </is>
      </c>
      <c r="BT49" t="inlineStr">
        <is>
          <t/>
        </is>
      </c>
      <c r="BU49" t="inlineStr">
        <is>
          <t>principen om lojalt samarbete</t>
        </is>
      </c>
      <c r="BV49" t="inlineStr">
        <is>
          <t>4</t>
        </is>
      </c>
      <c r="BW49" t="inlineStr">
        <is>
          <t/>
        </is>
      </c>
      <c r="BX49" t="inlineStr">
        <is>
          <t>принцип, според който Съюзът и държавите членки, а също и институциите на ЕС помежду си, си сътрудничат и съдействат при изпълнението на задачите, произтичащи от Договорите</t>
        </is>
      </c>
      <c r="BY49" t="inlineStr">
        <is>
          <t>zásada, kterou se řídí vztahy mezi EU a členskými státy: vzájemné respektování se a pomoc při plnění úkolů vyplývajících ze Smluv, kdy členské státy přijímají veškerá vhodná opatření pro splnění povinností vyplývajících ze Smluv, podporují činnost Unie a nebrání jejímu řádnému fungování</t>
        </is>
      </c>
      <c r="BZ49" t="inlineStr">
        <is>
          <t>princippet om samarbejde mellem EU og medlemsstaterne, hvor de bistår hinanden ved gennemførelsen af de opgaver, der følger af traktaterne</t>
        </is>
      </c>
      <c r="CA49" t="inlineStr">
        <is>
          <t>Grundsatz, der die Beziehungen zwischen der Union und den Mitgliedstaaten regelt und wonach die Mitgliedstaaten&lt;br&gt;- sich bei der Erfüllung der Aufgaben, die sich aus den Verträgen ergeben, gegenseitig achten und unterstützen,&lt;br&gt;- alle geeigneten Maßnahmen allgemeiner oder besonderer Art zur Erfüllung der Verpflichtungen, die sich aus den Verträgen oder den Handlungen der Organe der Union ergeben, ergreifen &lt;br&gt;- die Union bei der Erfüllung ihrer Aufgaben unterstützen und alle Maßnahmen unterlassen,die die Verwirklichung der Ziele der Union gefährden könnten</t>
        </is>
      </c>
      <c r="CB49" t="inlineStr">
        <is>
          <t/>
        </is>
      </c>
      <c r="CC49" t="inlineStr">
        <is>
          <t>principle governing relations between the Union and the Member States according to which:&lt;p&gt;- the Union and the Member States assist each other, in full mutual respect, in carrying out tasks which flow from the Treaties;&lt;/p&gt;&lt;p&gt;- the Member States take any appropriate measure, general or particular, to ensure fulfilment of the obligations arising out of the Treaties or resulting from the acts of the institutions of the Union;&lt;/p&gt;&lt;p&gt;- the Member States facilitate the achievement of the Union's tasks and refrain from any measure which could jeopardise the attainment of the Union's objectives&lt;/p&gt;</t>
        </is>
      </c>
      <c r="CD49" t="inlineStr">
        <is>
          <t>Principio por el que se rigen las relaciones de los Estados miembros de la UE entre sí y entre ellos y las instituciones, que consiste en respetarse y asistirse mutuamente en el cumplimiento de las misiones derivadas de los Tratados y abstenerse de toda medida que pueda poner en peligro la consecución de los objetivos de la Unión.</t>
        </is>
      </c>
      <c r="CE49" t="inlineStr">
        <is>
          <t/>
        </is>
      </c>
      <c r="CF49" t="inlineStr">
        <is>
          <t/>
        </is>
      </c>
      <c r="CG49" t="inlineStr">
        <is>
          <t>principe régissant les relations entre l'Union et les États membres, en vertu duquel ils se respectent et s'assistent mutuellement dans l'accomplissement des missions découlant des traités</t>
        </is>
      </c>
      <c r="CH49" t="inlineStr">
        <is>
          <t/>
        </is>
      </c>
      <c r="CI49" t="inlineStr">
        <is>
          <t/>
        </is>
      </c>
      <c r="CJ49" t="inlineStr">
        <is>
          <t>az Unió és a tagállamok közötti együttműködésre vonatkozó elv, amely szerint:&lt;br&gt; &lt;p&gt;- az Unió és a tagállamok a lojális együttműködés elvének megfelelően kölcsönösen tiszteletben tartják és segítik egymást a Szerződésekből eredő feladatok végrehajtásában&lt;/p&gt;&lt;p&gt;- a tagállamok a Szerződésekből, illetve az Unió intézményeinek intézkedéseiből eredő kötelezettségek teljesítésének biztosítása érdekében megteszik a megfelelő általános vagy különös intézkedéseket&lt;/p&gt;&lt;p&gt;- a tagállamok segítik az Uniót feladatainak teljesítésében, és tartózkodnak minden olyan intézkedéstől, amely veszélyeztetheti az Unió célkitűzéseinek megvalósítását&lt;/p&gt;</t>
        </is>
      </c>
      <c r="CK49" t="inlineStr">
        <is>
          <t>principio secondo cui gli Stati membri devono adottare tutti i provvedimenti necessari per ottemperare a tutti i loro obblighi risultanti dal trattato e non devono fare nulla che possa nuocere al buon funzionamento dell’Unione europea</t>
        </is>
      </c>
      <c r="CL49" t="inlineStr">
        <is>
          <t>principas, kuriuo grindžiami Sąjungos ir valstybių narių santykiai. Vadovaudamosi šiuo principu, Sąjunga ir valstybės narės gerbia viena kitą ir viena kitai padeda vykdydamos iš Sutarčių kylančias užduotis.</t>
        </is>
      </c>
      <c r="CM49" t="inlineStr">
        <is>
          <t>princips, saskaņā ar kuru Savienība un dalībvalstis ar patiesu savstarpējo cieņu palīdz cita citai veikt uzdevumus, ko nosaka Līgumos</t>
        </is>
      </c>
      <c r="CN49" t="inlineStr">
        <is>
          <t/>
        </is>
      </c>
      <c r="CO49" t="inlineStr">
        <is>
          <t/>
        </is>
      </c>
      <c r="CP49" t="inlineStr">
        <is>
          <t>zasada, zgodnie z którą Unia i państwa członkowskie wzajemnie się szanują i udzielają sobie wzajemnego wsparcia w wykonywaniu zadań wynikających z Traktatów</t>
        </is>
      </c>
      <c r="CQ49" t="inlineStr">
        <is>
          <t>Princípio enunciado no artigo 4.º do Tratado da União Europeia (TUE), segundo o qual a União e os Estados-Membros se respeitam e assistem mutuamente no cumprimento das missões decorrentes dos Tratados.&lt;br&gt;Este princípio aplica-se também às instituições da União, que, nos termos do artigo 13.º, n.º 2, do TUE, "mantêm entre si uma cooperação leal".</t>
        </is>
      </c>
      <c r="CR49" t="inlineStr">
        <is>
          <t>principiu care se aplică relațiilor dintre Uniunea Europeană și statele membre, conform căruia acestea se respectă și se ajută reciproc în îndeplinirea misiunilor care decurg din tratate</t>
        </is>
      </c>
      <c r="CS49" t="inlineStr">
        <is>
          <t>zásada, podľa ktorej sa Únia a členské štáty vzájomne rešpektujú a vzájomne si pomáhajú pri vykonávaní úloh, ktoré vyplývajú zo zmlúv</t>
        </is>
      </c>
      <c r="CT49" t="inlineStr">
        <is>
          <t/>
        </is>
      </c>
      <c r="CU49" t="inlineStr">
        <is>
          <t/>
        </is>
      </c>
    </row>
    <row r="50">
      <c r="A50" s="1" t="str">
        <f>HYPERLINK("https://iate.europa.eu/entry/result/3608553/all", "3608553")</f>
        <v>3608553</v>
      </c>
      <c r="B50" t="inlineStr">
        <is>
          <t>POLITICS;SOCIAL QUESTIONS;FINANCE</t>
        </is>
      </c>
      <c r="C50" t="inlineStr">
        <is>
          <t>POLITICS|politics and public safety|public safety|political violence|terrorism;SOCIAL QUESTIONS|social affairs|social policy|fight against crime;FINANCE|free movement of capital|free movement of capital|capital movement|recycling of capital|money laundering</t>
        </is>
      </c>
      <c r="D50" t="inlineStr">
        <is>
          <t>Орган за борба с изпирането на пари и финансирането на тероризма|ОБИП</t>
        </is>
      </c>
      <c r="E50" t="inlineStr">
        <is>
          <t>3|3</t>
        </is>
      </c>
      <c r="F50" t="inlineStr">
        <is>
          <t>|</t>
        </is>
      </c>
      <c r="G50" t="inlineStr">
        <is>
          <t>AMLA|Orgán pro boj proti praní peněz a financování terorismu|Orgán pro boj proti praní peněz</t>
        </is>
      </c>
      <c r="H50" t="inlineStr">
        <is>
          <t>2|2|2</t>
        </is>
      </c>
      <c r="I50" t="inlineStr">
        <is>
          <t>||</t>
        </is>
      </c>
      <c r="J50" t="inlineStr">
        <is>
          <t>AMLA|Myndigheden for Bekæmpelse af Hvidvask af Penge og Finansiering af Terrorisme|Myndigheden for Bekæmpelse af Hvidvask af Penge|AML-Myndigheden</t>
        </is>
      </c>
      <c r="K50" t="inlineStr">
        <is>
          <t>3|3|3|3</t>
        </is>
      </c>
      <c r="L50" t="inlineStr">
        <is>
          <t>|||</t>
        </is>
      </c>
      <c r="M50" t="inlineStr">
        <is>
          <t>Behörde zur Bekämpfung der Geldwäsche und der Terrorismusfinanzierung|AMLA</t>
        </is>
      </c>
      <c r="N50" t="inlineStr">
        <is>
          <t>3|3</t>
        </is>
      </c>
      <c r="O50" t="inlineStr">
        <is>
          <t>|</t>
        </is>
      </c>
      <c r="P50" t="inlineStr">
        <is>
          <t>Αρχή για την καταπολέμηση της νομιμοποίησης εσόδων από παράνομες δραστηριότητες και της χρηματοδότησης της τρομοκρατίας|AMLA</t>
        </is>
      </c>
      <c r="Q50" t="inlineStr">
        <is>
          <t>3|3</t>
        </is>
      </c>
      <c r="R50" t="inlineStr">
        <is>
          <t>|</t>
        </is>
      </c>
      <c r="S50" t="inlineStr">
        <is>
          <t>EU Authority for anti-money laundering and countering the financing of terrorism|EU Authority for AML/CFT|Anti-Money Laundering Authority|European Authority for Countering Money Laundering and Financing of Terrorism|EU AML Authority|EU AML/CFT Authority|AMLA|EU authority to fight money laundering|AML Authority|Authority for Anti-Money Laundering and Countering the Financing of Terrorism</t>
        </is>
      </c>
      <c r="T50" t="inlineStr">
        <is>
          <t>1|1|3|1|1|1|3|1|3|3</t>
        </is>
      </c>
      <c r="U50" t="inlineStr">
        <is>
          <t>|||||||||</t>
        </is>
      </c>
      <c r="V50" t="inlineStr">
        <is>
          <t>ALBC|Autoridad de Lucha contra el Blanqueo de Capitales y la Financiación del Terrorismo</t>
        </is>
      </c>
      <c r="W50" t="inlineStr">
        <is>
          <t>3|3</t>
        </is>
      </c>
      <c r="X50" t="inlineStr">
        <is>
          <t>|</t>
        </is>
      </c>
      <c r="Y50" t="inlineStr">
        <is>
          <t>rahapesu ja terrorismi rahastamise tõkestamise amet|AMLA|Rahapesu ja Terrorismi Rahastamise Tõkestamise Amet</t>
        </is>
      </c>
      <c r="Z50" t="inlineStr">
        <is>
          <t>3|3|3</t>
        </is>
      </c>
      <c r="AA50" t="inlineStr">
        <is>
          <t>||preferred</t>
        </is>
      </c>
      <c r="AB50" t="inlineStr">
        <is>
          <t>rahanpesuntorjuntaviranomainen|rahanpesun ja terrorismin rahoituksen torjuntaviranomainen|AMLA</t>
        </is>
      </c>
      <c r="AC50" t="inlineStr">
        <is>
          <t>3|3|3</t>
        </is>
      </c>
      <c r="AD50" t="inlineStr">
        <is>
          <t>||</t>
        </is>
      </c>
      <c r="AE50" t="inlineStr">
        <is>
          <t>Autorité de lutte contre le blanchiment de capitaux et le financement du terrorisme|ALBC</t>
        </is>
      </c>
      <c r="AF50" t="inlineStr">
        <is>
          <t>3|3</t>
        </is>
      </c>
      <c r="AG50" t="inlineStr">
        <is>
          <t>|</t>
        </is>
      </c>
      <c r="AH50" t="inlineStr">
        <is>
          <t>ÚFA|an tÚdarás um Fhrithsciúradh Airgid agus Maoiniú Sceimhlitheoireachta a Chomhrac</t>
        </is>
      </c>
      <c r="AI50" t="inlineStr">
        <is>
          <t>3|3</t>
        </is>
      </c>
      <c r="AJ50" t="inlineStr">
        <is>
          <t>|</t>
        </is>
      </c>
      <c r="AK50" t="inlineStr">
        <is>
          <t>Tijelo za suzbijanje pranja novca|tijelo za suzbijanje pranja novca i financiranja terorizma|AMLA</t>
        </is>
      </c>
      <c r="AL50" t="inlineStr">
        <is>
          <t>3|3|3</t>
        </is>
      </c>
      <c r="AM50" t="inlineStr">
        <is>
          <t>||</t>
        </is>
      </c>
      <c r="AN50" t="inlineStr">
        <is>
          <t>A Pénzmosás és a Terrorizmusfinanszírozás Elleni Küzdelem Hatósága</t>
        </is>
      </c>
      <c r="AO50" t="inlineStr">
        <is>
          <t>2</t>
        </is>
      </c>
      <c r="AP50" t="inlineStr">
        <is>
          <t>proposed</t>
        </is>
      </c>
      <c r="AQ50" t="inlineStr">
        <is>
          <t>Autorità per la lotta al riciclaggio e al finanziamento del terrorismo|AMLA|Autorità antiriciclaggio</t>
        </is>
      </c>
      <c r="AR50" t="inlineStr">
        <is>
          <t>3|3|3</t>
        </is>
      </c>
      <c r="AS50" t="inlineStr">
        <is>
          <t>||</t>
        </is>
      </c>
      <c r="AT50" t="inlineStr">
        <is>
          <t>Kovos su pinigų plovimu ir terorizmo finansavimu institucija</t>
        </is>
      </c>
      <c r="AU50" t="inlineStr">
        <is>
          <t>3</t>
        </is>
      </c>
      <c r="AV50" t="inlineStr">
        <is>
          <t/>
        </is>
      </c>
      <c r="AW50" t="inlineStr">
        <is>
          <t>Iestāde nelikumīgi iegūtu līdzekļu legalizēšanas un terorisma finansēšanas novēršanai|&lt;i&gt;AMLA&lt;/i&gt;|Iestāde nelikumīgi iegūtu līdzekļu legalizēšanas novēršanai</t>
        </is>
      </c>
      <c r="AX50" t="inlineStr">
        <is>
          <t>2|2|2</t>
        </is>
      </c>
      <c r="AY50" t="inlineStr">
        <is>
          <t>||</t>
        </is>
      </c>
      <c r="AZ50" t="inlineStr">
        <is>
          <t>AMLA|Awtorità għall-Ġlieda Kontra l-Ħasil tal-Flus u l-Finanzjament tat-Terroriżmu|Awtorità għall-Ġlieda Kontra l-Ħasil tal-Flus|Awtorità AML</t>
        </is>
      </c>
      <c r="BA50" t="inlineStr">
        <is>
          <t>3|3|3|3</t>
        </is>
      </c>
      <c r="BB50" t="inlineStr">
        <is>
          <t>|||</t>
        </is>
      </c>
      <c r="BC50" t="inlineStr">
        <is>
          <t>AMLA|EU-autoriteit voor de bestrijding van witwassen|AML-autoriteit|Autoriteit voor de bestrijding van witwassen en terrorismefinanciering|antiwitwasautoriteit</t>
        </is>
      </c>
      <c r="BD50" t="inlineStr">
        <is>
          <t>3|2|3|3|3</t>
        </is>
      </c>
      <c r="BE50" t="inlineStr">
        <is>
          <t>||||</t>
        </is>
      </c>
      <c r="BF50" t="inlineStr">
        <is>
          <t>AMLA|Urząd ds. Przeciwdziałania Praniu Pieniędzy|Urząd ds. Przeciwdziałania Praniu Pieniędzy i Finansowaniu Terroryzmu</t>
        </is>
      </c>
      <c r="BG50" t="inlineStr">
        <is>
          <t>3|3|3</t>
        </is>
      </c>
      <c r="BH50" t="inlineStr">
        <is>
          <t>||</t>
        </is>
      </c>
      <c r="BI50" t="inlineStr">
        <is>
          <t>ACBC|Autoridade para o Combate ao Branqueamento de Capitais e ao Financiamento do Terrorismo</t>
        </is>
      </c>
      <c r="BJ50" t="inlineStr">
        <is>
          <t>3|3</t>
        </is>
      </c>
      <c r="BK50" t="inlineStr">
        <is>
          <t>|</t>
        </is>
      </c>
      <c r="BL50" t="inlineStr">
        <is>
          <t>Autoritatea pentru CSB|ACSB/CFT|ACSB|Autoritatea pentru Combaterea Spălării Banilor și a Finanțării Terorismului</t>
        </is>
      </c>
      <c r="BM50" t="inlineStr">
        <is>
          <t>3|3|3|3</t>
        </is>
      </c>
      <c r="BN50" t="inlineStr">
        <is>
          <t>|||</t>
        </is>
      </c>
      <c r="BO50" t="inlineStr">
        <is>
          <t>Úrad pre boj proti praniu špinavých peňazí a financovaniu terorizmu|AMLA|Úradu pre boj proti praniu špinavých peňazí</t>
        </is>
      </c>
      <c r="BP50" t="inlineStr">
        <is>
          <t>3|3|3</t>
        </is>
      </c>
      <c r="BQ50" t="inlineStr">
        <is>
          <t>||</t>
        </is>
      </c>
      <c r="BR50" t="inlineStr">
        <is>
          <t>Organ za preprečevanje pranja denarja in financiranja terorizma|AMLA</t>
        </is>
      </c>
      <c r="BS50" t="inlineStr">
        <is>
          <t>3|3</t>
        </is>
      </c>
      <c r="BT50" t="inlineStr">
        <is>
          <t>|</t>
        </is>
      </c>
      <c r="BU50" t="inlineStr">
        <is>
          <t>Amla|Myndigheten för bekämpning av penningtvätt och finansiering av terrorism</t>
        </is>
      </c>
      <c r="BV50" t="inlineStr">
        <is>
          <t>3|3</t>
        </is>
      </c>
      <c r="BW50" t="inlineStr">
        <is>
          <t>|</t>
        </is>
      </c>
      <c r="BX50" t="inlineStr">
        <is>
          <t/>
        </is>
      </c>
      <c r="BY50" t="inlineStr">
        <is>
          <t>orgán s právní subjektivitou ve formě dencentralizované agentury EU, která má být zřízena k 1. lednu 2023 a která má zastřešovat různé fáze
a prvky účinného boje proti praní peněz a financování terorismu v jedné
instituci</t>
        </is>
      </c>
      <c r="BZ50" t="inlineStr">
        <is>
          <t>organ med status
som juridisk person i form af et decentralt EU-agentur, der foreslås oprettet
i begyndelsen af 2023 med det formål at samle forskellige faser og elementer til effektiv
bekæmpelse af hvidvask af penge og finansiering af terrorisme under den samme
institutionelle paraply</t>
        </is>
      </c>
      <c r="CA50" t="inlineStr">
        <is>
          <t/>
        </is>
      </c>
      <c r="CB50" t="inlineStr">
        <is>
          <t>φορέας με νομική προσωπικότητα, με τη μορφή αποκεντρωμένου οργανισμού της ΕΕ, ο οποίος προτάθηκε από την Ευρωπαϊκή Επιτροπή τον Ιούλιο του 2021 και πρόκειται να ιδρυθεί στις αρχές του 2023, με στόχο την ένταξη στο ίδιο θεσμικό πλαίσιο διαφορετικών σταδίων και στοιχείων για την αποτελεσματική καταπολέμηση της νομιμοποίησης εσόδων από παράνομες δραστηριότητες και της χρηματοδότησης της τρομοκρατίας</t>
        </is>
      </c>
      <c r="CC50" t="inlineStr">
        <is>
          <t>body with legal personality, in the form of an EU decentralised agency,
proposed by the European Commission in July 2021 to be established at the
beginning of 2023, with the aim to bringing under the same institutional
umbrella different stages and elements for countering effectively money
laundering and terrorist financing</t>
        </is>
      </c>
      <c r="CD50" t="inlineStr">
        <is>
          <t>Organismo con personalidad jurídica, que revestirá la forma de agencia descentralizada de la UE, propuesto por la Comisión en julio de 2021 para su creación a principios de 2023, que deberá reunir bajo un mismo paraguas institucional diferentes etapas y elementos para combatir eficazmente el blanqueo de capitales y la financiación del terrorismo.</t>
        </is>
      </c>
      <c r="CE50" t="inlineStr">
        <is>
          <t>juriidilise isiku staatusega liidu asutus, mille asutamiseks Euroopa Komisjon tegi ettepaneku 2021. aasta juulis ja mis asutatakse 2023. aasta alguses, et koondada rahapesu ja terrorismi rahastamise tulemuslikuks tõkestamiseks vajalikud eri ülesanded ja elemendid</t>
        </is>
      </c>
      <c r="CF50" t="inlineStr">
        <is>
          <t>oikeushenkilö ja EU:n hajautettu virasto, joka toimisi rahanpesun ja terrorismin rahoituksen torjuntaa koskevan EU:n lainsäädännön puitteissa ja jonka tavoitteena on ehkäistä rahanpesua ja terrorismin rahoitusta unionissa tehostamalla rahanpesun selvittelykeskusten ja valvontaviranomaisten valvontaa ja parantamalla niiden yhteistyötä</t>
        </is>
      </c>
      <c r="CG50" t="inlineStr">
        <is>
          <t>agence décentralisée de l’UE, dotée de la personnalité juridique, dont la création a été proposée par la Commission européenne dans le but de couvrir les différents éléments et étapes nécessaires pour lutter efficacement contre le blanchiment de capitaux et le financement du terrorisme</t>
        </is>
      </c>
      <c r="CH50" t="inlineStr">
        <is>
          <t/>
        </is>
      </c>
      <c r="CI50" t="inlineStr">
        <is>
          <t/>
        </is>
      </c>
      <c r="CJ50" t="inlineStr">
        <is>
          <t>az Európai Bizottság 2021. júliusi javaslata alapján jogi személyiséggel rendelkező, uniós decentralizált ügynökségként 2023 elejére létrejövő szervezet, amelynek célja egységes intézményi kereteket biztosítani a pénzmosás és a terrorizmusfinanszírozás elleni küzdelem különböző szakaszai és elemei részére</t>
        </is>
      </c>
      <c r="CK50" t="inlineStr">
        <is>
          <t>autorità istituita
a partire dal 1° gennaio 2023 con l'obiettivo di proteggere l'interesse
pubblico, la stabilità del sistema finanziario dell'Unione e il buon
funzionamento del mercato interno assicurando una supervisione efficiente e
adeguata dei soggetti obbligati che presentano un rischio intrinseco elevato di
riciclaggio e finanziamento del terrorismo, rafforzando gli approcci comuni di
supervisione per i soggetti obbligati non selezionati e agevolando le analisi
congiunte e la cooperazione tra le unità di informazione finanziaria</t>
        </is>
      </c>
      <c r="CL50" t="inlineStr">
        <is>
          <t/>
        </is>
      </c>
      <c r="CM50" t="inlineStr">
        <is>
          <t/>
        </is>
      </c>
      <c r="CN50" t="inlineStr">
        <is>
          <t>korp b'personalità legali, fl-għamla ta' aġenzija tal-UE deċentralizzata, propost mill-Kummissjoni Ewropea f'Lulju 2021 biex jiġi stabbilit fil-bidu tal-2023, bil-għan li l-fażijiet u l-elementi differenti marbuta mal-ġlieda effettiva kontra l-ħasil tal-flus u l-finanzjament tat-terroriżmu jinġiebu flimkien taħt l-istess umbrella istituzzjonali</t>
        </is>
      </c>
      <c r="CO50" t="inlineStr">
        <is>
          <t>orgaan met rechtspersoonlijkheid in de vorm van een gedecentraliseerd EU-agentschap dat de Europese Commissie in juli 2021 heeft voorgesteld en dat begin 2023 moet worden opgericht, waar verschillende stadia en elementen voor een doeltreffende bestrijding van witwassen en terrorismefinanciering onder dezelfde institutionele paraplu worden ondergebracht</t>
        </is>
      </c>
      <c r="CP50" t="inlineStr">
        <is>
          <t>urząd mający na celu zapewnienie nadzoru nad podmiotami 
zobowiązanymi, z którymi związane jest wysokie ryzyko 
prania pieniędzy i finansowania terroryzmu, wzmocnienie wspólnego 
podejścia nadzorczego w odniesieniu do niewybranych podmiotów 
zobowiązanych oraz ułatwienie wspólnych analiz i współpracy między 
jednostkami analityki finansowej</t>
        </is>
      </c>
      <c r="CQ50" t="inlineStr">
        <is>
          <t>Órgão de supervisão a nível da União Europeia, sob a forma de organismo descentralizado, que reúne sob a mesma égide institucional diferentes fases e elementos para combater eficazmente o branqueamento de capitais e o financiamento do terrorismo.</t>
        </is>
      </c>
      <c r="CR50" t="inlineStr">
        <is>
          <t/>
        </is>
      </c>
      <c r="CS50" t="inlineStr">
        <is>
          <t>orgán s právnou subjektivitou decentralizovanej agenúry EÚ, ktorý má byť zriadený k 1. januáru 2023 a ktorý má inštitucionálne zastrešiťl rôzne fázy a prvky účinného &lt;a href="https://iate.europa.eu/entry/slideshow/1633334304617/2222113/sk" target="_blank"&gt;boja proti praniu špinavých peňazí a financovaniu terorizmu&lt;/a&gt;</t>
        </is>
      </c>
      <c r="CT50" t="inlineStr">
        <is>
          <t>organ s pravno osebnostjo v obliki decentralizirane agencije EU, ki naj bi bil ustanovljen v začetku leta 2023 znotraj enega institucionalnega okvira z namenom preprečiti pranje denarja in financiranje terorizma v Uniji s prispevanjem k okrepljenemu nadzoru ter izboljšanemu sodelovanju med finančnoobveščevalnimi enotami in nadzornimi organi</t>
        </is>
      </c>
      <c r="CU50" t="inlineStr">
        <is>
          <t/>
        </is>
      </c>
    </row>
    <row r="51">
      <c r="A51" s="1" t="str">
        <f>HYPERLINK("https://iate.europa.eu/entry/result/905466/all", "905466")</f>
        <v>905466</v>
      </c>
      <c r="B51" t="inlineStr">
        <is>
          <t>EUROPEAN UNION;LAW;POLITICS;FINANCE</t>
        </is>
      </c>
      <c r="C51" t="inlineStr">
        <is>
          <t>EUROPEAN UNION|European construction|European Union|area of freedom, security and justice;LAW|criminal law;POLITICS|executive power and public service|public administration;POLITICS|politics and public safety|public safety|political violence|terrorism;FINANCE|free movement of capital|free movement of capital|capital movement|recycling of capital|money laundering</t>
        </is>
      </c>
      <c r="D51" t="inlineStr">
        <is>
          <t>ЗФР|звено за финансово разузнаване</t>
        </is>
      </c>
      <c r="E51" t="inlineStr">
        <is>
          <t>3|3</t>
        </is>
      </c>
      <c r="F51" t="inlineStr">
        <is>
          <t>|</t>
        </is>
      </c>
      <c r="G51" t="inlineStr">
        <is>
          <t>finanční zpravodajská jednotka</t>
        </is>
      </c>
      <c r="H51" t="inlineStr">
        <is>
          <t>4</t>
        </is>
      </c>
      <c r="I51" t="inlineStr">
        <is>
          <t/>
        </is>
      </c>
      <c r="J51" t="inlineStr">
        <is>
          <t>FIU|finansiel efterretningsenhed</t>
        </is>
      </c>
      <c r="K51" t="inlineStr">
        <is>
          <t>4|4</t>
        </is>
      </c>
      <c r="L51" t="inlineStr">
        <is>
          <t>|</t>
        </is>
      </c>
      <c r="M51" t="inlineStr">
        <is>
          <t>zentrale Meldestelle|Zentralstelle für Verdachtsmeldungen|FIU|Zentralstelle für Geldwäsche-Verdachtsanzeigen</t>
        </is>
      </c>
      <c r="N51" t="inlineStr">
        <is>
          <t>3|1|3|3</t>
        </is>
      </c>
      <c r="O51" t="inlineStr">
        <is>
          <t>|||</t>
        </is>
      </c>
      <c r="P51" t="inlineStr">
        <is>
          <t>μονάδα χρηματοοικονομικών πληροφοριών|ΜΧΠ</t>
        </is>
      </c>
      <c r="Q51" t="inlineStr">
        <is>
          <t>3|3</t>
        </is>
      </c>
      <c r="R51" t="inlineStr">
        <is>
          <t>|</t>
        </is>
      </c>
      <c r="S51" t="inlineStr">
        <is>
          <t>Financial Information Unit|FIU|Financial Intelligence Unit</t>
        </is>
      </c>
      <c r="T51" t="inlineStr">
        <is>
          <t>1|4|4</t>
        </is>
      </c>
      <c r="U51" t="inlineStr">
        <is>
          <t>||</t>
        </is>
      </c>
      <c r="V51" t="inlineStr">
        <is>
          <t>Unidad de Información Financiera|Unidad de Inteligencia Financiera|UIF</t>
        </is>
      </c>
      <c r="W51" t="inlineStr">
        <is>
          <t>3|3|3</t>
        </is>
      </c>
      <c r="X51" t="inlineStr">
        <is>
          <t>||</t>
        </is>
      </c>
      <c r="Y51" t="inlineStr">
        <is>
          <t>rahapesu andmebüroo</t>
        </is>
      </c>
      <c r="Z51" t="inlineStr">
        <is>
          <t>3</t>
        </is>
      </c>
      <c r="AA51" t="inlineStr">
        <is>
          <t/>
        </is>
      </c>
      <c r="AB51" t="inlineStr">
        <is>
          <t>rahanpesun selvittelykeskus</t>
        </is>
      </c>
      <c r="AC51" t="inlineStr">
        <is>
          <t>4</t>
        </is>
      </c>
      <c r="AD51" t="inlineStr">
        <is>
          <t/>
        </is>
      </c>
      <c r="AE51" t="inlineStr">
        <is>
          <t>CRF|cellule de renseignement financier</t>
        </is>
      </c>
      <c r="AF51" t="inlineStr">
        <is>
          <t>3|3</t>
        </is>
      </c>
      <c r="AG51" t="inlineStr">
        <is>
          <t>|</t>
        </is>
      </c>
      <c r="AH51" t="inlineStr">
        <is>
          <t>an tAonad um Fhaisnéis Airgeadais|AFA</t>
        </is>
      </c>
      <c r="AI51" t="inlineStr">
        <is>
          <t>3|3</t>
        </is>
      </c>
      <c r="AJ51" t="inlineStr">
        <is>
          <t>|</t>
        </is>
      </c>
      <c r="AK51" t="inlineStr">
        <is>
          <t>financijsko-obavještajna jedinica|FOJ</t>
        </is>
      </c>
      <c r="AL51" t="inlineStr">
        <is>
          <t>3|3</t>
        </is>
      </c>
      <c r="AM51" t="inlineStr">
        <is>
          <t>|</t>
        </is>
      </c>
      <c r="AN51" t="inlineStr">
        <is>
          <t>FIU|pénzügyi információs egység</t>
        </is>
      </c>
      <c r="AO51" t="inlineStr">
        <is>
          <t>4|4</t>
        </is>
      </c>
      <c r="AP51" t="inlineStr">
        <is>
          <t>admitted|</t>
        </is>
      </c>
      <c r="AQ51" t="inlineStr">
        <is>
          <t>FIU|Unità di informazione finanziaria|UIF</t>
        </is>
      </c>
      <c r="AR51" t="inlineStr">
        <is>
          <t>3|3|3</t>
        </is>
      </c>
      <c r="AS51" t="inlineStr">
        <is>
          <t>||</t>
        </is>
      </c>
      <c r="AT51" t="inlineStr">
        <is>
          <t>FŽP|finansinės žvalgybos padalinys</t>
        </is>
      </c>
      <c r="AU51" t="inlineStr">
        <is>
          <t>3|3</t>
        </is>
      </c>
      <c r="AV51" t="inlineStr">
        <is>
          <t>|</t>
        </is>
      </c>
      <c r="AW51" t="inlineStr">
        <is>
          <t>finanšu ziņu vākšanas vienība|&lt;i&gt;FIU&lt;/i&gt;|finanšu izlūkošanas vienība</t>
        </is>
      </c>
      <c r="AX51" t="inlineStr">
        <is>
          <t>3|3|2</t>
        </is>
      </c>
      <c r="AY51" t="inlineStr">
        <is>
          <t>preferred||</t>
        </is>
      </c>
      <c r="AZ51" t="inlineStr">
        <is>
          <t>UIF|Unità tal-Intelligence Finanzjarja</t>
        </is>
      </c>
      <c r="BA51" t="inlineStr">
        <is>
          <t>3|3</t>
        </is>
      </c>
      <c r="BB51" t="inlineStr">
        <is>
          <t>|</t>
        </is>
      </c>
      <c r="BC51" t="inlineStr">
        <is>
          <t>FIE|financiële-inlichtingeneenheid</t>
        </is>
      </c>
      <c r="BD51" t="inlineStr">
        <is>
          <t>4|4</t>
        </is>
      </c>
      <c r="BE51" t="inlineStr">
        <is>
          <t>|</t>
        </is>
      </c>
      <c r="BF51" t="inlineStr">
        <is>
          <t>jednostka analityki finansowej|FIU</t>
        </is>
      </c>
      <c r="BG51" t="inlineStr">
        <is>
          <t>3|3</t>
        </is>
      </c>
      <c r="BH51" t="inlineStr">
        <is>
          <t>|</t>
        </is>
      </c>
      <c r="BI51" t="inlineStr">
        <is>
          <t>UIF|Unidade de Informação Financeira</t>
        </is>
      </c>
      <c r="BJ51" t="inlineStr">
        <is>
          <t>4|4</t>
        </is>
      </c>
      <c r="BK51" t="inlineStr">
        <is>
          <t>|</t>
        </is>
      </c>
      <c r="BL51" t="inlineStr">
        <is>
          <t>FIU|unitate de informații financiare</t>
        </is>
      </c>
      <c r="BM51" t="inlineStr">
        <is>
          <t>3|4</t>
        </is>
      </c>
      <c r="BN51" t="inlineStr">
        <is>
          <t>|</t>
        </is>
      </c>
      <c r="BO51" t="inlineStr">
        <is>
          <t>finančná spravodajská jednotka|FIU</t>
        </is>
      </c>
      <c r="BP51" t="inlineStr">
        <is>
          <t>3|3</t>
        </is>
      </c>
      <c r="BQ51" t="inlineStr">
        <is>
          <t>|</t>
        </is>
      </c>
      <c r="BR51" t="inlineStr">
        <is>
          <t>FIU|finančnoobveščevalna enota</t>
        </is>
      </c>
      <c r="BS51" t="inlineStr">
        <is>
          <t>3|3</t>
        </is>
      </c>
      <c r="BT51" t="inlineStr">
        <is>
          <t>|</t>
        </is>
      </c>
      <c r="BU51" t="inlineStr">
        <is>
          <t>finansunderrättelseenhet|FIU</t>
        </is>
      </c>
      <c r="BV51" t="inlineStr">
        <is>
          <t>3|3</t>
        </is>
      </c>
      <c r="BW51" t="inlineStr">
        <is>
          <t>|</t>
        </is>
      </c>
      <c r="BX51" t="inlineStr">
        <is>
          <t>централизирано национално звено, упълномощено да получава и обработва информация с оглед на борбата с изпирането на пари и финансирането на тероризма</t>
        </is>
      </c>
      <c r="BY51" t="inlineStr">
        <is>
          <t>Vnitrostátní ústřední jednotka, která je pro účely boje proti praní peněz pověřena přijímáním sdělovaných finančních informací (a v mezích oprávnění i podáváním žádostí o ně), jejich analýzou a předáváním příslušným orgánům; tyto informace se týkají majetku, u kterého je podezření, že pochází z trestné činnosti, nebo jejich oznámení požadují vnitrostátní právní předpisy</t>
        </is>
      </c>
      <c r="BZ51" t="inlineStr">
        <is>
          <t>national enhed, der indsamler og analyserer oplysninger med henblik på at påvise forbindelser mellem mistænkelige finansielle transaktioner og en underliggende kriminelle aktivit for at forebygge og bekæmpe hvidvaskning af penge</t>
        </is>
      </c>
      <c r="CA51" t="inlineStr">
        <is>
          <t>eine zentrale nationale Stelle, die zuständig ist für die Entgegennahme (und, sofern zulässig, das Ersuchen um), Analyse und Weitergabe an die zuständigen Behörden von geheimhaltungsbedürftigen Finanzinformationen, die 
&lt;br&gt;i) mutmaßliche Erträge aus Straftaten betreffen oder 
&lt;br&gt;ii) aufgrund nationaler Vorschriften oder Regelungen für die Bekämpfung der Geldwäsche benötigt werden</t>
        </is>
      </c>
      <c r="CB51" t="inlineStr">
        <is>
          <t>εθνικό κέντρο παραλαβής, ανάλυσης και διαβίβασης προς τις αρμόδιες αρχές των αναφορών για τις ύποπτες συναλλαγές καθώς και άλλων πληροφοριών σχετικά με την ενδεχόμενη νομιμοποίηση παράνομων εσόδων ή χρηματοδότηση της τρομοκρατίας</t>
        </is>
      </c>
      <c r="CC51" t="inlineStr">
        <is>
          <t>central, national agency responsible for receiving (and, as permitted, requesting), analysing and disseminating to the competent authorities, disclosures of financial information (i) concerning suspected proceeds of crime and potential financing of terrorism, or (ii) required by national legislation or regulation, in order to combat money laundering and financing of terrorism</t>
        </is>
      </c>
      <c r="CD51" t="inlineStr">
        <is>
          <t>&lt;div&gt; 
 &lt;div&gt; 
 &lt;div&gt; 
 &lt;div&gt; 
 &lt;div&gt; 
 &lt;div&gt;
 Unidad nacional central que, para combatir el blanqueo de capitales, es responsable de recibir (y, si está autorizada para ello, solicitar), analizar y poner en conocimiento de las autoridades competentes la revelación de información financiera relativa a bienes presuntamente derivados de actividades delictivas o requerida por la legislación o normativa nacional.&lt;/div&gt;&lt;/div&gt;&lt;/div&gt;&lt;/div&gt;&lt;/div&gt;&lt;/div&gt;</t>
        </is>
      </c>
      <c r="CE51" t="inlineStr">
        <is>
          <t>keskne riiklik üksus rahapesu vastu võitlemiseks, mille ülesanne on vastu võtta (ja lubatud määral taotleda), analüüsida ning pädevatele asutustele teatavaks teha finantsteavet, mis käsitleb kuritegeliku tulu kahtlust või mis on nõutav vastavalt siseriiklikele õigusaktidele või määrusele</t>
        </is>
      </c>
      <c r="CF51" t="inlineStr">
        <is>
          <t>rahanpesun selvittelystä vastaava kansallinen yksikkö</t>
        </is>
      </c>
      <c r="CG51" t="inlineStr">
        <is>
          <t>unité nationale centrale chargée de recevoir (et, dans la mesure où elle en a le droit, de demander), d'analyser et de transmettre aux autorités compétentes les déclarations d'informations financières: 
&lt;br&gt;i) concernant des avoirs suspectés d'être des produits ou des biens servant au financement du terrorisme, ou 
&lt;br&gt;ii) requises par la législation ou par la réglementation nationale, 
&lt;br&gt;afin de lutter contre le blanchiment et le financement du terrorisme</t>
        </is>
      </c>
      <c r="CH51" t="inlineStr">
        <is>
          <t/>
        </is>
      </c>
      <c r="CI51" t="inlineStr">
        <is>
          <t>nacionalni centar za primanje, analizu i distribuciju prijava o sumnjivim transakcijama i ostalih informacija koje se odnose na moguće slučajeve pranja novca ili financiranja terorizma odgovornim nadležnim tijelima</t>
        </is>
      </c>
      <c r="CJ51" t="inlineStr">
        <is>
          <t>Olyan egység, amely országos központként működik a gyanús, lehetséges pénzmosásra vagy terrorizmus finanszírozására utaló ügyletekre vonatkozó bejelentések és egyéb információk, fogadása, elemzése és az illetékes hatóságokhoz történő továbbítása tekintetében.</t>
        </is>
      </c>
      <c r="CK51" t="inlineStr">
        <is>
          <t>Autorità centrale nazionale incaricata di ricevere (e, ove ciò sia consentito, richiedere), analizzare e divulgare presso le competenti autorità informazioni finanziarie: i) relative a sospetti proventi di reato e potenziale finanziamento del terrorismo, o ii) richieste dalle leggi o dai regolamenti nazionali, al fine di combattere il riciclaggio del denaro e il finanziamento del terrorismo.</t>
        </is>
      </c>
      <c r="CL51" t="inlineStr">
        <is>
          <t>centrinis nacionalinis padalinys, kuris siekiant kovoti su pinigų plovimu yra atsakingas už atskleidžiamos finansinės informacijos, susijusios su tariamai nusikalstamu būdu įgytais pinigais ar reikalaujamos pagal nacionalinius teisės aktus, gavimą (...), analizavimą ir platinimą kompetentingoms institucijoms</t>
        </is>
      </c>
      <c r="CM51" t="inlineStr">
        <is>
          <t>centrālā valsts iestāde, kuras pienākums ir saņemt (un lūgt, ja tas ir atļauts), analizēt, nodot kompetentajām iestādēm konkrētu finanšu informācijas ziņojumus</t>
        </is>
      </c>
      <c r="CN51" t="inlineStr">
        <is>
          <t>Aġenzija ċentrali nazzjonali li tilqa' (u fejn hu permess, titlob), tanalizza u xxerred ma' l-awtoritajiet kompetenti, informazzjoni finanzjarja: (i) dwar rikavati ssuspettati li ġejjin mill-kriminalità u mill-iffinanzjar tat-terroriżmu, jew (ii) rikjesta mil-leġislazzjoni jew mir-regolamentazjoni nazzjonali, fil-ġlieda kontra l-money laundering u l-iffinanzjar tat-terroriżmu.</t>
        </is>
      </c>
      <c r="CO51" t="inlineStr">
        <is>
          <t>"een centrale, nationale instantie belast met het ontvangen van (en, voorzover toegestaan, verzoeken om), analyseren van en verspreiden onder de bevoegde autoriteiten van meldingen van financiële informatie 
&lt;br&gt; i. betreffende vermoedelijke opbrengsten en mogelijke financiering van terrorisme, of 
&lt;br&gt; ii. vereist krachtens de nationale wet- of regelgeving, teneinde het witwassen van geld en financieren van terrorisme te bestrijden."</t>
        </is>
      </c>
      <c r="CP51" t="inlineStr">
        <is>
          <t>centralna krajowa agencja odpowiedzialna za odbieranie, analizowanie i rozpowszechnianie wśród właściwych organów władzy informacji dotyczących przychodów mogących pochodzić z przestępstw w celu zwalczania zjawiska prania pieniędzy</t>
        </is>
      </c>
      <c r="CQ51" t="inlineStr">
        <is>
          <t>Serviço nacional centralizado, criado no quadro da Directiva 91/308/CEE do Conselho, de 10 de Junho de 1991, relativa à prevenção da utilização do sistema financeiro para efeitos de branqueamento de capitais. As UIF têm por função recolher, centralizar, tratar e difundir, quer a nível nacional quer a nível internacional, informações financeiras respeitantes a eventuais actividades de branqueamento de capitais. Posteriormente, estas funções foram alargadas de modo a integrar as informações financeiras potencialmente relacionadas com actividades de financiamento do terrorismo.</t>
        </is>
      </c>
      <c r="CR51" t="inlineStr">
        <is>
          <t/>
        </is>
      </c>
      <c r="CS51" t="inlineStr">
        <is>
          <t>ústredná národná agentúra zodpovedná za prijímanie (a v prípade oprávnenia požadovanie), analyzovanie, šírenie a sprístupňovanie finančných informácií príslušným orgánom: i) týkajúcich sa podozrivých ziskov a možného financovania terorizmu alebo ii) vyžadovaných vnútroštátnymi právnymi predpismi, na boj proti praniu špinavých peňazí a financovaniu terorizmu</t>
        </is>
      </c>
      <c r="CT51" t="inlineStr">
        <is>
          <t>osrednji nacionalni organ, pristojen za sprejemanje (in če je dovoljeno, zahtevanje), analiziranje in sporočanje finančnih podatkov pristojnim organom: 
&lt;br&gt;i. v zvezi s sumljivo premoženjsko koristjo in možnim financiranjem terorizma, ali 
&lt;br&gt; ii. ki jih zahteva nacionalna zakonodaja ali predpis, 
&lt;br&gt; za boj proti pranju denarja in financiranju terorizma</t>
        </is>
      </c>
      <c r="CU51" t="inlineStr">
        <is>
          <t/>
        </is>
      </c>
    </row>
    <row r="52">
      <c r="A52" s="1" t="str">
        <f>HYPERLINK("https://iate.europa.eu/entry/result/3539337/all", "3539337")</f>
        <v>3539337</v>
      </c>
      <c r="B52" t="inlineStr">
        <is>
          <t>FINANCE</t>
        </is>
      </c>
      <c r="C52" t="inlineStr">
        <is>
          <t>FINANCE|free movement of capital|financial market</t>
        </is>
      </c>
      <c r="D52" t="inlineStr">
        <is>
          <t/>
        </is>
      </c>
      <c r="E52" t="inlineStr">
        <is>
          <t/>
        </is>
      </c>
      <c r="F52" t="inlineStr">
        <is>
          <t/>
        </is>
      </c>
      <c r="G52" t="inlineStr">
        <is>
          <t>schválený systém pro uveřejňování informací</t>
        </is>
      </c>
      <c r="H52" t="inlineStr">
        <is>
          <t>3</t>
        </is>
      </c>
      <c r="I52" t="inlineStr">
        <is>
          <t/>
        </is>
      </c>
      <c r="J52" t="inlineStr">
        <is>
          <t>godkendt offentliggørelsesordning|APA</t>
        </is>
      </c>
      <c r="K52" t="inlineStr">
        <is>
          <t>3|3</t>
        </is>
      </c>
      <c r="L52" t="inlineStr">
        <is>
          <t>|</t>
        </is>
      </c>
      <c r="M52" t="inlineStr">
        <is>
          <t>genehmigtes Veröffentlichungssystem|APA</t>
        </is>
      </c>
      <c r="N52" t="inlineStr">
        <is>
          <t>2|2</t>
        </is>
      </c>
      <c r="O52" t="inlineStr">
        <is>
          <t>|</t>
        </is>
      </c>
      <c r="P52" t="inlineStr">
        <is>
          <t>εγκεκριμένοι μηχανισμοί δημοσίευσης</t>
        </is>
      </c>
      <c r="Q52" t="inlineStr">
        <is>
          <t>3</t>
        </is>
      </c>
      <c r="R52" t="inlineStr">
        <is>
          <t/>
        </is>
      </c>
      <c r="S52" t="inlineStr">
        <is>
          <t>approved publication arrangement|APA</t>
        </is>
      </c>
      <c r="T52" t="inlineStr">
        <is>
          <t>3|3</t>
        </is>
      </c>
      <c r="U52" t="inlineStr">
        <is>
          <t>|</t>
        </is>
      </c>
      <c r="V52" t="inlineStr">
        <is>
          <t>APA|agente de publicación autorizado</t>
        </is>
      </c>
      <c r="W52" t="inlineStr">
        <is>
          <t>4|4</t>
        </is>
      </c>
      <c r="X52" t="inlineStr">
        <is>
          <t>|</t>
        </is>
      </c>
      <c r="Y52" t="inlineStr">
        <is>
          <t>tunnustatud kauplemisteabearuandluse avalikustaja</t>
        </is>
      </c>
      <c r="Z52" t="inlineStr">
        <is>
          <t>3</t>
        </is>
      </c>
      <c r="AA52" t="inlineStr">
        <is>
          <t/>
        </is>
      </c>
      <c r="AB52" t="inlineStr">
        <is>
          <t>hyväksytty julkistamisjärjestely</t>
        </is>
      </c>
      <c r="AC52" t="inlineStr">
        <is>
          <t>3</t>
        </is>
      </c>
      <c r="AD52" t="inlineStr">
        <is>
          <t/>
        </is>
      </c>
      <c r="AE52" t="inlineStr">
        <is>
          <t>dispositif de publication agréé</t>
        </is>
      </c>
      <c r="AF52" t="inlineStr">
        <is>
          <t>3</t>
        </is>
      </c>
      <c r="AG52" t="inlineStr">
        <is>
          <t/>
        </is>
      </c>
      <c r="AH52" t="inlineStr">
        <is>
          <t/>
        </is>
      </c>
      <c r="AI52" t="inlineStr">
        <is>
          <t/>
        </is>
      </c>
      <c r="AJ52" t="inlineStr">
        <is>
          <t/>
        </is>
      </c>
      <c r="AK52" t="inlineStr">
        <is>
          <t>ovlašteni sustav objavljivanja</t>
        </is>
      </c>
      <c r="AL52" t="inlineStr">
        <is>
          <t>3</t>
        </is>
      </c>
      <c r="AM52" t="inlineStr">
        <is>
          <t/>
        </is>
      </c>
      <c r="AN52" t="inlineStr">
        <is>
          <t>jóváhagyott közzétételi mechanizmus</t>
        </is>
      </c>
      <c r="AO52" t="inlineStr">
        <is>
          <t>3</t>
        </is>
      </c>
      <c r="AP52" t="inlineStr">
        <is>
          <t/>
        </is>
      </c>
      <c r="AQ52" t="inlineStr">
        <is>
          <t>APA|dispositivo di pubblicazione autorizzato</t>
        </is>
      </c>
      <c r="AR52" t="inlineStr">
        <is>
          <t>3|3</t>
        </is>
      </c>
      <c r="AS52" t="inlineStr">
        <is>
          <t>|</t>
        </is>
      </c>
      <c r="AT52" t="inlineStr">
        <is>
          <t>patvirtintas skelbimo subjektas|PSS</t>
        </is>
      </c>
      <c r="AU52" t="inlineStr">
        <is>
          <t>3|3</t>
        </is>
      </c>
      <c r="AV52" t="inlineStr">
        <is>
          <t>|</t>
        </is>
      </c>
      <c r="AW52" t="inlineStr">
        <is>
          <t>apstiprināta publicēšanas struktūra|APS</t>
        </is>
      </c>
      <c r="AX52" t="inlineStr">
        <is>
          <t>3|3</t>
        </is>
      </c>
      <c r="AY52" t="inlineStr">
        <is>
          <t>|</t>
        </is>
      </c>
      <c r="AZ52" t="inlineStr">
        <is>
          <t>arranġament ta’ pubblikazzjoni approvat|APA</t>
        </is>
      </c>
      <c r="BA52" t="inlineStr">
        <is>
          <t>3|3</t>
        </is>
      </c>
      <c r="BB52" t="inlineStr">
        <is>
          <t>|</t>
        </is>
      </c>
      <c r="BC52" t="inlineStr">
        <is>
          <t>goedgekeurde publicatieregeling|APA</t>
        </is>
      </c>
      <c r="BD52" t="inlineStr">
        <is>
          <t>3|3</t>
        </is>
      </c>
      <c r="BE52" t="inlineStr">
        <is>
          <t>|</t>
        </is>
      </c>
      <c r="BF52" t="inlineStr">
        <is>
          <t>APA|zatwierdzony podmiot publikujący</t>
        </is>
      </c>
      <c r="BG52" t="inlineStr">
        <is>
          <t>3|3</t>
        </is>
      </c>
      <c r="BH52" t="inlineStr">
        <is>
          <t>|</t>
        </is>
      </c>
      <c r="BI52" t="inlineStr">
        <is>
          <t>sistema de publicação autorizado|APA</t>
        </is>
      </c>
      <c r="BJ52" t="inlineStr">
        <is>
          <t>3|3</t>
        </is>
      </c>
      <c r="BK52" t="inlineStr">
        <is>
          <t>|</t>
        </is>
      </c>
      <c r="BL52" t="inlineStr">
        <is>
          <t>APA|mecanism de publicare aprobat</t>
        </is>
      </c>
      <c r="BM52" t="inlineStr">
        <is>
          <t>3|3</t>
        </is>
      </c>
      <c r="BN52" t="inlineStr">
        <is>
          <t>|</t>
        </is>
      </c>
      <c r="BO52" t="inlineStr">
        <is>
          <t/>
        </is>
      </c>
      <c r="BP52" t="inlineStr">
        <is>
          <t/>
        </is>
      </c>
      <c r="BQ52" t="inlineStr">
        <is>
          <t/>
        </is>
      </c>
      <c r="BR52" t="inlineStr">
        <is>
          <t>sistem odobrenih objav</t>
        </is>
      </c>
      <c r="BS52" t="inlineStr">
        <is>
          <t>3</t>
        </is>
      </c>
      <c r="BT52" t="inlineStr">
        <is>
          <t/>
        </is>
      </c>
      <c r="BU52" t="inlineStr">
        <is>
          <t>APA|godkänt publiceringsarrangemang</t>
        </is>
      </c>
      <c r="BV52" t="inlineStr">
        <is>
          <t>2|2</t>
        </is>
      </c>
      <c r="BW52" t="inlineStr">
        <is>
          <t>|</t>
        </is>
      </c>
      <c r="BX52" t="inlineStr">
        <is>
          <t/>
        </is>
      </c>
      <c r="BY52" t="inlineStr">
        <is>
          <t>osoba, která má podle směrnice Evropského parlamentu a Rady 2014/65/EU udělené povolení poskytovat službu zveřejňování zpráv o obchodech za investiční podniky v souladu s články 20 a 21 nařízení (EU) č. 600/2014</t>
        </is>
      </c>
      <c r="BZ52" t="inlineStr">
        <is>
          <t>en person, der er godkendt i henhold til bestemmelserne i direktiv [nyt MiFID] til at udøve virksomhed med offentliggørelse af handelsindberetninger på vegne af investeringsselskaber i medfør af artikel [11 og 12] i denne forordning</t>
        </is>
      </c>
      <c r="CA52" t="inlineStr">
        <is>
          <t>Person, die gemäß den Bestimmungen der Richtlinie [neue MiFID] die Dienstleistung der Veröffentlichung von Handelsauskünften im Namen von Wertpapierfirmen im Sinne von Artikel [11 und 12] dieser Verordnung erbringt</t>
        </is>
      </c>
      <c r="CB52" t="inlineStr">
        <is>
          <t>πρόσωπο το οποίο έχει λάβει, δυνάμει των διατάξεων της οδηγίας [νέα MiFID], άδεια παροχής της υπηρεσίας δημοσίευσης αναφορών συναλλαγών για λογαριασμό επιχειρήσεων επενδύσεων σύμφωνα με τα άρθρα [11 και 12] του παρόντος κανονισμού·</t>
        </is>
      </c>
      <c r="CC52" t="inlineStr">
        <is>
          <t>person authorised under the provisions established in the Markets in Financial Instruments Directive [new MiFID] to provide the service of publishing trade reports on behalf of investment firms</t>
        </is>
      </c>
      <c r="CD52" t="inlineStr">
        <is>
          <t>Persona autorizada con arreglo a lo dispuesto para prestar el servicio de publicación de informes de operaciones en nombre de las empresas de servicios de inversión, en virtud de los artículos 20 y 21 del Reglamento (UE) n.º 600/2014 [ &lt;a href="http://eur-lex.europa.eu/legal-content/ES/TXT/?uri=CELEX:02014R0600-20160701" target="_blank"&gt;CELEX:02014R0600-20160701/ES&lt;/a&gt; ].</t>
        </is>
      </c>
      <c r="CE52" t="inlineStr">
        <is>
          <t>isik, kellel on direktiivi [uus finantsinstrumentide turgude direktiiv] kohaselt õigus osutada investeerimisühingute nimel kauplemisteabearuannete avaldamise teenust</t>
        </is>
      </c>
      <c r="CF52" t="inlineStr">
        <is>
          <t/>
        </is>
      </c>
      <c r="CG52" t="inlineStr">
        <is>
          <t>une personne autorisée, conformément aux dispositions de la directive [nouvelle MIFID], à fournir un service de publication de rapports de négociation pour le compte d'entreprises d'investissement</t>
        </is>
      </c>
      <c r="CH52" t="inlineStr">
        <is>
          <t/>
        </is>
      </c>
      <c r="CI52" t="inlineStr">
        <is>
          <t>osoba koja je na temelju odredbi Direktive 2014/65/EU Europskog parlamenta i Vijeća od 15. svibnja 2014. ovlaštena pružati usluge objavljivanja izvješća o trgovanju za račun investicijskih društava u skladu s člancima 20. i 21. Uredbe (EU) br. 600/2014</t>
        </is>
      </c>
      <c r="CJ52" t="inlineStr">
        <is>
          <t>olyan személy, aki az [új MiFID] irányelvben megállapított rendelkezések szerint fel van hatalmazva azon szolgáltatás nyújtására, hogy a befektetési vállalkozások nevében közzétegye a kereskedési jelentéseket, e rendelet [11. és 12.] cikkének alapján</t>
        </is>
      </c>
      <c r="CK52" t="inlineStr">
        <is>
          <t>soggetto autorizzato ai sensi della nuova direttiva MiFID a pubblicare le segnalazioni relative alle negoziazioni per conto di imprese di investimento</t>
        </is>
      </c>
      <c r="CL52" t="inlineStr">
        <is>
          <t>asmuo, kuris pagal šią direktyvą įgaliotas teikti pranešimų apie sandorius skelbimo investicinių įmonių vardu paslaugą</t>
        </is>
      </c>
      <c r="CM52" t="inlineStr">
        <is>
          <t/>
        </is>
      </c>
      <c r="CN52" t="inlineStr">
        <is>
          <t>persuna awtorizzata skont id-Direttiva dwar is-swieq fl-istrumenti finanzjarji (MiFID) biex tipprovdi servizz ta’ pubblikazzjoni tar-rapporti ta’ negozjar f’isem id-ditti tal-investiment</t>
        </is>
      </c>
      <c r="CO52" t="inlineStr">
        <is>
          <t>persoon die uit hoofde van Richtlijn 2014/65/EU een vergunning heeft voor dienstverlening op het gebied van de publicatie van transactiemeldingen namens beleggingsondernemingen krachtens de artikelen 20 en 21 van Verordening (EU) nr. 600/2014</t>
        </is>
      </c>
      <c r="CP52" t="inlineStr">
        <is>
          <t>osoba upoważnioną do świadczenia usług polegających na upublicznianiu informacji dotyczących obrotu w imieniu firm inwestycyjnych</t>
        </is>
      </c>
      <c r="CQ52" t="inlineStr">
        <is>
          <t>Entidade que, de acordo com a Diretiva Mercados Financeiros II (&lt;a href="https://iate.europa.eu/entry/result/3568318/pt" target="_blank"&gt;DMIF II&lt;/a&gt;), está autorizada a fornecer um serviço de prestação de informações sobre transações em nome de empresas de investimento.</t>
        </is>
      </c>
      <c r="CR52" t="inlineStr">
        <is>
          <t>o persoană autorizată să furnizeze serviciul de publicare a rapoartelor privind tranzacțiile în numele unor firme de investiții</t>
        </is>
      </c>
      <c r="CS52" t="inlineStr">
        <is>
          <t/>
        </is>
      </c>
      <c r="CT52" t="inlineStr">
        <is>
          <t>oseba, ki je v skladu določbami iz Direktive [nova direktiva o trgih finančnih instrumentov] pooblaščena za zagotavljanje storitve objavljanja poročil o trgovanju v imenu investicijskih podjetij</t>
        </is>
      </c>
      <c r="CU52" t="inlineStr">
        <is>
          <t>person auktoriserad enligt detta direktiv att för värdepappersföretags räkning publicera rapporter om värdepappershandeln enligt artiklarna 20 och 21 i förordning (EU) nr 600/2014</t>
        </is>
      </c>
    </row>
    <row r="53">
      <c r="A53" s="1" t="str">
        <f>HYPERLINK("https://iate.europa.eu/entry/result/1239300/all", "1239300")</f>
        <v>1239300</v>
      </c>
      <c r="B53" t="inlineStr">
        <is>
          <t>FINANCE</t>
        </is>
      </c>
      <c r="C53" t="inlineStr">
        <is>
          <t>FINANCE|free movement of capital|financial market</t>
        </is>
      </c>
      <c r="D53" t="inlineStr">
        <is>
          <t>борсов посредник|брокер</t>
        </is>
      </c>
      <c r="E53" t="inlineStr">
        <is>
          <t>3|3</t>
        </is>
      </c>
      <c r="F53" t="inlineStr">
        <is>
          <t>|</t>
        </is>
      </c>
      <c r="G53" t="inlineStr">
        <is>
          <t/>
        </is>
      </c>
      <c r="H53" t="inlineStr">
        <is>
          <t/>
        </is>
      </c>
      <c r="I53" t="inlineStr">
        <is>
          <t/>
        </is>
      </c>
      <c r="J53" t="inlineStr">
        <is>
          <t>børsmægler|vekselerer|fondsbørsvekselerer</t>
        </is>
      </c>
      <c r="K53" t="inlineStr">
        <is>
          <t>3|3|3</t>
        </is>
      </c>
      <c r="L53" t="inlineStr">
        <is>
          <t>||</t>
        </is>
      </c>
      <c r="M53" t="inlineStr">
        <is>
          <t>Wechselagent|Börsenmakler</t>
        </is>
      </c>
      <c r="N53" t="inlineStr">
        <is>
          <t>3|3</t>
        </is>
      </c>
      <c r="O53" t="inlineStr">
        <is>
          <t>|</t>
        </is>
      </c>
      <c r="P53" t="inlineStr">
        <is>
          <t>χρηματιστής|μεσίτης|εμπορομεσίτης|χρηματιστηριακή εταιρία|χρηματιστηριακό γραφείο|χρηματιστηριακός πράκτορας</t>
        </is>
      </c>
      <c r="Q53" t="inlineStr">
        <is>
          <t>3|3|3|3|3|3</t>
        </is>
      </c>
      <c r="R53" t="inlineStr">
        <is>
          <t>|||||</t>
        </is>
      </c>
      <c r="S53" t="inlineStr">
        <is>
          <t>stockbroker|broker|stock broker</t>
        </is>
      </c>
      <c r="T53" t="inlineStr">
        <is>
          <t>3|3|3</t>
        </is>
      </c>
      <c r="U53" t="inlineStr">
        <is>
          <t>preferred||</t>
        </is>
      </c>
      <c r="V53" t="inlineStr">
        <is>
          <t>agencia de valores y bolsa|intermediario bursátil|AV|agente bursátil por cuenta ajena|agencia de valores|AVB</t>
        </is>
      </c>
      <c r="W53" t="inlineStr">
        <is>
          <t>3|3|3|3|3|3</t>
        </is>
      </c>
      <c r="X53" t="inlineStr">
        <is>
          <t>preferred|||||</t>
        </is>
      </c>
      <c r="Y53" t="inlineStr">
        <is>
          <t>maakler|börsimaakler</t>
        </is>
      </c>
      <c r="Z53" t="inlineStr">
        <is>
          <t>3|3</t>
        </is>
      </c>
      <c r="AA53" t="inlineStr">
        <is>
          <t>preferred|</t>
        </is>
      </c>
      <c r="AB53" t="inlineStr">
        <is>
          <t>pörssivälittäjä|meklari</t>
        </is>
      </c>
      <c r="AC53" t="inlineStr">
        <is>
          <t>3|3</t>
        </is>
      </c>
      <c r="AD53" t="inlineStr">
        <is>
          <t>|</t>
        </is>
      </c>
      <c r="AE53" t="inlineStr">
        <is>
          <t>intermédiaire de bourse|agent de change</t>
        </is>
      </c>
      <c r="AF53" t="inlineStr">
        <is>
          <t>3|3</t>
        </is>
      </c>
      <c r="AG53" t="inlineStr">
        <is>
          <t>|</t>
        </is>
      </c>
      <c r="AH53" t="inlineStr">
        <is>
          <t>stocbhróicéir</t>
        </is>
      </c>
      <c r="AI53" t="inlineStr">
        <is>
          <t>3</t>
        </is>
      </c>
      <c r="AJ53" t="inlineStr">
        <is>
          <t/>
        </is>
      </c>
      <c r="AK53" t="inlineStr">
        <is>
          <t>burzovni posrednik</t>
        </is>
      </c>
      <c r="AL53" t="inlineStr">
        <is>
          <t>2</t>
        </is>
      </c>
      <c r="AM53" t="inlineStr">
        <is>
          <t/>
        </is>
      </c>
      <c r="AN53" t="inlineStr">
        <is>
          <t>bróker|üzletkötő|tőzsdei üzletkötő</t>
        </is>
      </c>
      <c r="AO53" t="inlineStr">
        <is>
          <t>4|4|4</t>
        </is>
      </c>
      <c r="AP53" t="inlineStr">
        <is>
          <t>||</t>
        </is>
      </c>
      <c r="AQ53" t="inlineStr">
        <is>
          <t>agente di cambio|broker|agente di borsa|intermediario di borsa</t>
        </is>
      </c>
      <c r="AR53" t="inlineStr">
        <is>
          <t>3|3|3|3</t>
        </is>
      </c>
      <c r="AS53" t="inlineStr">
        <is>
          <t>admitted||admitted|</t>
        </is>
      </c>
      <c r="AT53" t="inlineStr">
        <is>
          <t/>
        </is>
      </c>
      <c r="AU53" t="inlineStr">
        <is>
          <t/>
        </is>
      </c>
      <c r="AV53" t="inlineStr">
        <is>
          <t/>
        </is>
      </c>
      <c r="AW53" t="inlineStr">
        <is>
          <t>brokeris</t>
        </is>
      </c>
      <c r="AX53" t="inlineStr">
        <is>
          <t>3</t>
        </is>
      </c>
      <c r="AY53" t="inlineStr">
        <is>
          <t/>
        </is>
      </c>
      <c r="AZ53" t="inlineStr">
        <is>
          <t>sensar finanzjarju|sensar tal-ishma</t>
        </is>
      </c>
      <c r="BA53" t="inlineStr">
        <is>
          <t>3|3</t>
        </is>
      </c>
      <c r="BB53" t="inlineStr">
        <is>
          <t>|</t>
        </is>
      </c>
      <c r="BC53" t="inlineStr">
        <is>
          <t>effectenmakelaar|commissionair|POM|beursbemiddelaar</t>
        </is>
      </c>
      <c r="BD53" t="inlineStr">
        <is>
          <t>3|3|3|3</t>
        </is>
      </c>
      <c r="BE53" t="inlineStr">
        <is>
          <t>|||</t>
        </is>
      </c>
      <c r="BF53" t="inlineStr">
        <is>
          <t>makler|makler giełdowy|makler papierów wartościowych</t>
        </is>
      </c>
      <c r="BG53" t="inlineStr">
        <is>
          <t>4|3|4</t>
        </is>
      </c>
      <c r="BH53" t="inlineStr">
        <is>
          <t>||</t>
        </is>
      </c>
      <c r="BI53" t="inlineStr">
        <is>
          <t>intermediário bolsista|corretor|agente de câmbio|corretor de bolsa</t>
        </is>
      </c>
      <c r="BJ53" t="inlineStr">
        <is>
          <t>3|3|3|3</t>
        </is>
      </c>
      <c r="BK53" t="inlineStr">
        <is>
          <t>|||</t>
        </is>
      </c>
      <c r="BL53" t="inlineStr">
        <is>
          <t>broker</t>
        </is>
      </c>
      <c r="BM53" t="inlineStr">
        <is>
          <t>3</t>
        </is>
      </c>
      <c r="BN53" t="inlineStr">
        <is>
          <t/>
        </is>
      </c>
      <c r="BO53" t="inlineStr">
        <is>
          <t>obchodník na burze|burzový agent</t>
        </is>
      </c>
      <c r="BP53" t="inlineStr">
        <is>
          <t>2|2</t>
        </is>
      </c>
      <c r="BQ53" t="inlineStr">
        <is>
          <t>|</t>
        </is>
      </c>
      <c r="BR53" t="inlineStr">
        <is>
          <t>borzni posrednik</t>
        </is>
      </c>
      <c r="BS53" t="inlineStr">
        <is>
          <t>3</t>
        </is>
      </c>
      <c r="BT53" t="inlineStr">
        <is>
          <t/>
        </is>
      </c>
      <c r="BU53" t="inlineStr">
        <is>
          <t>börsmäklare|börsombud</t>
        </is>
      </c>
      <c r="BV53" t="inlineStr">
        <is>
          <t>3|3</t>
        </is>
      </c>
      <c r="BW53" t="inlineStr">
        <is>
          <t>|</t>
        </is>
      </c>
      <c r="BX53" t="inlineStr">
        <is>
          <t>физическо лице, което по договор с инвестиционен посредник непосредствено сключва сделки с ценни книжа за собствена сметка на инвестиционния посредник или за сметка на негови клиенти на регулиран пазар на финансови инструменти или извън него</t>
        </is>
      </c>
      <c r="BY53" t="inlineStr">
        <is>
          <t/>
        </is>
      </c>
      <c r="BZ53" t="inlineStr">
        <is>
          <t>vekselerer, der handler i kommission for sine kunder</t>
        </is>
      </c>
      <c r="CA53" t="inlineStr">
        <is>
          <t>Wertpapierhändler, der im Auftrage eines Kunden tätig wird</t>
        </is>
      </c>
      <c r="CB53" t="inlineStr">
        <is>
          <t/>
        </is>
      </c>
      <c r="CC53" t="inlineStr">
        <is>
          <t>agent who buys and sells securities on a stock exchange on behalf of clients and receives remuneration for this service in the form of a commission</t>
        </is>
      </c>
      <c r="CD53" t="inlineStr">
        <is>
          <t>Intermediario bursátil autorizado legalmente para operar en bolsa por cuenta de sus clientes, habitualmente a cambio de una comisión o corretaje.</t>
        </is>
      </c>
      <c r="CE53" t="inlineStr">
        <is>
          <t>kliendi vahendaja, kes vahendab kliendi tehinguid finantsturul, tehes tehinguid seega kliendi nimel ja arvel; terminit "maakler" võidakse kasutada nii finantsasutuse töötaja kui ka maaklerfirma tähenduses</t>
        </is>
      </c>
      <c r="CF53" t="inlineStr">
        <is>
          <t>luonnollinen henkilö, joka arvopaperinvälittäjän edustajana päätehtävänään tarjoaa sijoituspalvelua</t>
        </is>
      </c>
      <c r="CG53" t="inlineStr">
        <is>
          <t>intermédiaire professionnel assurant les transactions dans les bourses des valeurs</t>
        </is>
      </c>
      <c r="CH53" t="inlineStr">
        <is>
          <t/>
        </is>
      </c>
      <c r="CI53" t="inlineStr">
        <is>
          <t>ovlaštena osoba koja na
burzama posreduje između zainteresiranih prodavatelja i kupaca predmeta
burzovnog poslovanja</t>
        </is>
      </c>
      <c r="CJ53" t="inlineStr">
        <is>
          <t>tőzsdei üzletkötő, aki díj ellenében ügyfelei megbízásából értékpapírokat vásárol vagy ad el</t>
        </is>
      </c>
      <c r="CK53" t="inlineStr">
        <is>
          <t>intermediario che opera sui mercati finanziari per conto di terzi, in cambio di una commissione</t>
        </is>
      </c>
      <c r="CL53" t="inlineStr">
        <is>
          <t/>
        </is>
      </c>
      <c r="CM53" t="inlineStr">
        <is>
          <t/>
        </is>
      </c>
      <c r="CN53" t="inlineStr">
        <is>
          <t>ditta jew individwu li jinnegozja t-titoli</t>
        </is>
      </c>
      <c r="CO53" t="inlineStr">
        <is>
          <t>effectenhandelaar die ter beurze voor zijn client koopt of verkoopt; instelling of persoon die lid is van de Optiebeurs-banken of commissionairs (bedrijven of personen uit de gehele wereld)-die orders mag aannemen van particuliere en institutionele beleggers, en er voor moet zorgen dat deze ter beurze worden uitgevoerd door een floor broker; zij krijgen daarvoor provisie</t>
        </is>
      </c>
      <c r="CP53" t="inlineStr">
        <is>
          <t>Maklerzy giełdowi są wyznaczani przez członka giełdy jako opsoby upoważnione do przekazywania w jego imieniu na giełdę, modyfikowania i anulowania zleceń maklerskich. W Polsce maklerzy muszą posiadać licencję wydawaną przez Komisję Nadzoru Finansowego.</t>
        </is>
      </c>
      <c r="CQ53" t="inlineStr">
        <is>
          <t>aquele que efectua operações sobre títulos de bolsa, por conta dos seus clientes</t>
        </is>
      </c>
      <c r="CR53" t="inlineStr">
        <is>
          <t>persoană fizică [...] care are în atribuția sa exclusivă negocierea ofertelor, efectuarea tranzacțiilor și încheierea contractelor în numele și pe contul unei societăți de brokeraj sau în numele societății de brokeraj și pe contul clienților acesteia pe piața la disponibil, pe piața mixtă, respectiv în numele și pe contul clienților pe piața creanțelor</t>
        </is>
      </c>
      <c r="CS53" t="inlineStr">
        <is>
          <t>osoba, ktorá je oprávnená uzatvárať obchody s cennými papiermi na burze</t>
        </is>
      </c>
      <c r="CT53" t="inlineStr">
        <is>
          <t>Borzni posrednik je oseba, zaposlena v borznoposredniški hiši, ki lahko izpolnjuje naročila stranke za nakup ali prodajo vrednostnih papirjev, ji pri tem svetuje in tudi upravlja premoženje.</t>
        </is>
      </c>
      <c r="CU53" t="inlineStr">
        <is>
          <t>ombud för en börsmedlem som efter godkännande av börsstyrelsen får handla med värdepapper på börsen</t>
        </is>
      </c>
    </row>
    <row r="54">
      <c r="A54" s="1" t="str">
        <f>HYPERLINK("https://iate.europa.eu/entry/result/3539338/all", "3539338")</f>
        <v>3539338</v>
      </c>
      <c r="B54" t="inlineStr">
        <is>
          <t>FINANCE</t>
        </is>
      </c>
      <c r="C54" t="inlineStr">
        <is>
          <t>FINANCE</t>
        </is>
      </c>
      <c r="D54" t="inlineStr">
        <is>
          <t>ОМД|одобрен механизъм за докладване</t>
        </is>
      </c>
      <c r="E54" t="inlineStr">
        <is>
          <t>3|3</t>
        </is>
      </c>
      <c r="F54" t="inlineStr">
        <is>
          <t>|</t>
        </is>
      </c>
      <c r="G54" t="inlineStr">
        <is>
          <t>schválený mechanismus pro hlášení obchodů</t>
        </is>
      </c>
      <c r="H54" t="inlineStr">
        <is>
          <t>3</t>
        </is>
      </c>
      <c r="I54" t="inlineStr">
        <is>
          <t/>
        </is>
      </c>
      <c r="J54" t="inlineStr">
        <is>
          <t>godkendt indberetningsmekanisme|ARM</t>
        </is>
      </c>
      <c r="K54" t="inlineStr">
        <is>
          <t>3|3</t>
        </is>
      </c>
      <c r="L54" t="inlineStr">
        <is>
          <t>|</t>
        </is>
      </c>
      <c r="M54" t="inlineStr">
        <is>
          <t>ARM|genehmigter Meldemechanismus</t>
        </is>
      </c>
      <c r="N54" t="inlineStr">
        <is>
          <t>2|2</t>
        </is>
      </c>
      <c r="O54" t="inlineStr">
        <is>
          <t>|</t>
        </is>
      </c>
      <c r="P54" t="inlineStr">
        <is>
          <t>εγκεκριμένος μηχανισμός αναφορών</t>
        </is>
      </c>
      <c r="Q54" t="inlineStr">
        <is>
          <t>3</t>
        </is>
      </c>
      <c r="R54" t="inlineStr">
        <is>
          <t/>
        </is>
      </c>
      <c r="S54" t="inlineStr">
        <is>
          <t>ARM|approved reporting mechanism</t>
        </is>
      </c>
      <c r="T54" t="inlineStr">
        <is>
          <t>3|3</t>
        </is>
      </c>
      <c r="U54" t="inlineStr">
        <is>
          <t>|</t>
        </is>
      </c>
      <c r="V54" t="inlineStr">
        <is>
          <t>SIA|sistema de información autorizado</t>
        </is>
      </c>
      <c r="W54" t="inlineStr">
        <is>
          <t>3|3</t>
        </is>
      </c>
      <c r="X54" t="inlineStr">
        <is>
          <t>|</t>
        </is>
      </c>
      <c r="Y54" t="inlineStr">
        <is>
          <t>tunnustatud aruandlussüsteemi pakkuja</t>
        </is>
      </c>
      <c r="Z54" t="inlineStr">
        <is>
          <t>3</t>
        </is>
      </c>
      <c r="AA54" t="inlineStr">
        <is>
          <t/>
        </is>
      </c>
      <c r="AB54" t="inlineStr">
        <is>
          <t>hyväksytty ilmoitusjärjestelmä</t>
        </is>
      </c>
      <c r="AC54" t="inlineStr">
        <is>
          <t>3</t>
        </is>
      </c>
      <c r="AD54" t="inlineStr">
        <is>
          <t/>
        </is>
      </c>
      <c r="AE54" t="inlineStr">
        <is>
          <t>mécanisme de déclaration agréé</t>
        </is>
      </c>
      <c r="AF54" t="inlineStr">
        <is>
          <t>3</t>
        </is>
      </c>
      <c r="AG54" t="inlineStr">
        <is>
          <t/>
        </is>
      </c>
      <c r="AH54" t="inlineStr">
        <is>
          <t>ARM|sásra tuairiscithe formheasta</t>
        </is>
      </c>
      <c r="AI54" t="inlineStr">
        <is>
          <t>3|3</t>
        </is>
      </c>
      <c r="AJ54" t="inlineStr">
        <is>
          <t>|</t>
        </is>
      </c>
      <c r="AK54" t="inlineStr">
        <is>
          <t>ARM|ovlašteni mehanizam izvješćivanja</t>
        </is>
      </c>
      <c r="AL54" t="inlineStr">
        <is>
          <t>3|3</t>
        </is>
      </c>
      <c r="AM54" t="inlineStr">
        <is>
          <t>|</t>
        </is>
      </c>
      <c r="AN54" t="inlineStr">
        <is>
          <t>jóváhagyott jelentési mechanizmus</t>
        </is>
      </c>
      <c r="AO54" t="inlineStr">
        <is>
          <t>3</t>
        </is>
      </c>
      <c r="AP54" t="inlineStr">
        <is>
          <t/>
        </is>
      </c>
      <c r="AQ54" t="inlineStr">
        <is>
          <t>ARM|meccanismo di segnalazione autorizzato</t>
        </is>
      </c>
      <c r="AR54" t="inlineStr">
        <is>
          <t>3|3</t>
        </is>
      </c>
      <c r="AS54" t="inlineStr">
        <is>
          <t>|</t>
        </is>
      </c>
      <c r="AT54" t="inlineStr">
        <is>
          <t>PPTS|patvirtintas pranešimų teikimo subjektas</t>
        </is>
      </c>
      <c r="AU54" t="inlineStr">
        <is>
          <t>3|3</t>
        </is>
      </c>
      <c r="AV54" t="inlineStr">
        <is>
          <t>|</t>
        </is>
      </c>
      <c r="AW54" t="inlineStr">
        <is>
          <t>AZS|apstiprināta ziņošanas sistēma</t>
        </is>
      </c>
      <c r="AX54" t="inlineStr">
        <is>
          <t>3|3</t>
        </is>
      </c>
      <c r="AY54" t="inlineStr">
        <is>
          <t>|</t>
        </is>
      </c>
      <c r="AZ54" t="inlineStr">
        <is>
          <t>mekkaniżmu ta’ rapportar approvat|ARM</t>
        </is>
      </c>
      <c r="BA54" t="inlineStr">
        <is>
          <t>3|3</t>
        </is>
      </c>
      <c r="BB54" t="inlineStr">
        <is>
          <t>|</t>
        </is>
      </c>
      <c r="BC54" t="inlineStr">
        <is>
          <t>goedgekeurd rapporteringsmechanisme|ARM</t>
        </is>
      </c>
      <c r="BD54" t="inlineStr">
        <is>
          <t>3|3</t>
        </is>
      </c>
      <c r="BE54" t="inlineStr">
        <is>
          <t>|</t>
        </is>
      </c>
      <c r="BF54" t="inlineStr">
        <is>
          <t>ARM|zatwierdzony mechanizm sprawozdawczy</t>
        </is>
      </c>
      <c r="BG54" t="inlineStr">
        <is>
          <t>3|3</t>
        </is>
      </c>
      <c r="BH54" t="inlineStr">
        <is>
          <t>|</t>
        </is>
      </c>
      <c r="BI54" t="inlineStr">
        <is>
          <t>sistema de reporte autorizado|ARM</t>
        </is>
      </c>
      <c r="BJ54" t="inlineStr">
        <is>
          <t>3|3</t>
        </is>
      </c>
      <c r="BK54" t="inlineStr">
        <is>
          <t>|</t>
        </is>
      </c>
      <c r="BL54" t="inlineStr">
        <is>
          <t>ARM|mecanism de raportare aprobat</t>
        </is>
      </c>
      <c r="BM54" t="inlineStr">
        <is>
          <t>3|3</t>
        </is>
      </c>
      <c r="BN54" t="inlineStr">
        <is>
          <t>|</t>
        </is>
      </c>
      <c r="BO54" t="inlineStr">
        <is>
          <t/>
        </is>
      </c>
      <c r="BP54" t="inlineStr">
        <is>
          <t/>
        </is>
      </c>
      <c r="BQ54" t="inlineStr">
        <is>
          <t/>
        </is>
      </c>
      <c r="BR54" t="inlineStr">
        <is>
          <t>odobreni mehanizem poročanja</t>
        </is>
      </c>
      <c r="BS54" t="inlineStr">
        <is>
          <t>2</t>
        </is>
      </c>
      <c r="BT54" t="inlineStr">
        <is>
          <t/>
        </is>
      </c>
      <c r="BU54" t="inlineStr">
        <is>
          <t>godkänd rapporteringsmekanism|ARM</t>
        </is>
      </c>
      <c r="BV54" t="inlineStr">
        <is>
          <t>3|3</t>
        </is>
      </c>
      <c r="BW54" t="inlineStr">
        <is>
          <t>|</t>
        </is>
      </c>
      <c r="BX54" t="inlineStr">
        <is>
          <t>лице, лицензирано съгласно Директива 2014/65/ЕС да извършва от името на инвестиционни посредници услуга по докладване на данни за сделки пред компетентните органи или пред ЕОЦКП</t>
        </is>
      </c>
      <c r="BY54" t="inlineStr">
        <is>
          <t>osoba, která má podle směrnice 2014/65/EU udělené povolení poskytovat službu hlášení podrobností o obchodech příslušným orgánům nebo orgánu ESMA za investiční podniky</t>
        </is>
      </c>
      <c r="BZ54" t="inlineStr">
        <is>
          <t>"en person, der er godkendt i henhold til bestemmelserne i direktiv [nyt MiFID] til på vegne af investeringsselskaber at udøve virksomhed, der består i at levere indberetningsoplysninger om transaktioner til de kompetente myndigheder eller ESMA"</t>
        </is>
      </c>
      <c r="CA54" t="inlineStr">
        <is>
          <t>Person, die gemäß den Bestimmungen der Richtlinie [neue MiFID] zur Meldung der Einzelheiten zu Geschäften an die zuständigen Behörden oder die ESMA im Namen der Wertpapierfirmen berechtigt ist</t>
        </is>
      </c>
      <c r="CB54" t="inlineStr">
        <is>
          <t>πρόσωπο το οποίο έχει λάβει, δυνάμει των διατάξεων της οδηγίας [νέα MiFID], άδεια παροχής της υπηρεσίας αναφοράς των λεπτομερειών των συναλλαγών στις αρμόδιες αρχές ή την ΕΑΚΑΑ για λογαριασμό επιχειρήσεων επενδύσεων·</t>
        </is>
      </c>
      <c r="CC54" t="inlineStr">
        <is>
          <t>a person authorised under the provisions established in the Markets in Financial Instruments Directive [new MiFID] to provide the service of reporting details of transactions to competent authorities or the European Securities and Markets Authority (ESMA) on behalf of investment firms</t>
        </is>
      </c>
      <c r="CD54" t="inlineStr">
        <is>
          <t>Persona autorizada con arreglo a lo dispuesto en la Directiva para prestar el servicio de notificar detalles de operaciones a las autoridades competentes o a la Autoridad Europea de Valores y Mercados (AEVM) en nombre de las empresas de servicios de inversión.</t>
        </is>
      </c>
      <c r="CE54" t="inlineStr">
        <is>
          <t>isik, kellel on direktiivi [uus finantsinstrumentide turgude direktiiv] kohaselt õigus osutada investeerimisühingute nimel pädevatele asutustele või ESMA-le tehingute üksikasjadest teatamise teenust</t>
        </is>
      </c>
      <c r="CF54" t="inlineStr">
        <is>
          <t/>
        </is>
      </c>
      <c r="CG54" t="inlineStr">
        <is>
          <t>une personne autorisée, conformément aux dispositions de la directive [nouvelle MIFID], à fournir à des entreprises d'investissement un service de déclaration détaillée des transactions aux autorités compétentes ou à l’AEMF</t>
        </is>
      </c>
      <c r="CH54" t="inlineStr">
        <is>
          <t/>
        </is>
      </c>
      <c r="CI54" t="inlineStr">
        <is>
          <t>osoba koja je ovlaštena pružati usluge dostavljanja podataka o transakcijama nadležnim tijelima ili ESMA-i za račun investicijskih društava</t>
        </is>
      </c>
      <c r="CJ54" t="inlineStr">
        <is>
          <t>olyan személy, aki az [új MiFID] irányelvben megállapított rendelkezések szerint fel van hatalmazva azon szolgáltatás nyújtására, hogy a befektetési vállalkozások nevében bejelentse az ügyletek adatait az illetékes hatóságoknak vagy az EÉPH-nak</t>
        </is>
      </c>
      <c r="CK54" t="inlineStr">
        <is>
          <t>soggetto autorizzato in base alla nuova direttiva MiFID a segnalare le informazioni sulle operazioni alle autorità competenti o all'AESFEM [ &lt;a href="/entry/result/3504777/all" id="ENTRY_TO_ENTRY_CONVERTER" target="_blank"&gt;IATE:3504777&lt;/a&gt; ] per conto delle imprese di investimento</t>
        </is>
      </c>
      <c r="CL54" t="inlineStr">
        <is>
          <t>asmuo, įgaliotas teikti sandorių duomenų teikimo kompetentingoms institucijoms arba EVPRI investicinių įmonių vardu paslaugą</t>
        </is>
      </c>
      <c r="CM54" t="inlineStr">
        <is>
          <t/>
        </is>
      </c>
      <c r="CN54" t="inlineStr">
        <is>
          <t>persuna awtorizzata skont id-Direttiva dwar is-swieq fl-istrumenti finanzjarji (il-MiFID) biex tipprovdi s-servizz ta’ rapportar tad-dettalji tat-tranżazzjonijiet lill-awtoritajiet kompetenti jew lill-Awtorità Ewropea tat-Titoli u s-Swieq (ESMA - European Securities and Markets Authority) f’isem id-ditti tal-investiment</t>
        </is>
      </c>
      <c r="CO54" t="inlineStr">
        <is>
          <t>persoon waaraan uit hoofde van Richtlijn 2014/65/EU een vergunning is verleend voor dienstverlening op het gebied van het rapporteren van bijzonderheden van transacties aan bevoegde autoriteiten of ESMA namens beleggingsondernemingen</t>
        </is>
      </c>
      <c r="CP54" t="inlineStr">
        <is>
          <t>osoba upoważniona na mocy (...) dyrektywy [2014/65/UE] do świadczenia usług polegających na zgłaszaniu szczegółów transakcji właściwym organom lub EUNGiPW w imieniu firm inwestycyjnych</t>
        </is>
      </c>
      <c r="CQ54" t="inlineStr">
        <is>
          <t>Entidade que, de acordo com a Diretiva 2014/65/UE (DMIF II), está autorizada a prestar um serviço de informação de dados sobre transações às autoridades competentes ou à ESMA, em nome de empresas de investimento.</t>
        </is>
      </c>
      <c r="CR54" t="inlineStr">
        <is>
          <t>o persoană autorizată să furnizeze autorităților competente sau ESMA, în numele firmelor de investiții, serviciul de raportare a detaliilor privind tranzacțiile</t>
        </is>
      </c>
      <c r="CS54" t="inlineStr">
        <is>
          <t/>
        </is>
      </c>
      <c r="CT54" t="inlineStr">
        <is>
          <t>oseba, ki je v skladu s to direktivo pooblaščena za zagotavljanje storitve poročanja o podrobnostih poslov pristojnim organom ali ESMA v imenu investicijskih podjetij</t>
        </is>
      </c>
      <c r="CU54" t="inlineStr">
        <is>
          <t>person auktoriserad enligt detta direktiv att för värdepappersföretags räkning rapportera uppgifter om transaktioner till behöriga myndigheter eller Esma</t>
        </is>
      </c>
    </row>
    <row r="55">
      <c r="A55" s="1" t="str">
        <f>HYPERLINK("https://iate.europa.eu/entry/result/883318/all", "883318")</f>
        <v>883318</v>
      </c>
      <c r="B55" t="inlineStr">
        <is>
          <t>ECONOMICS;LAW;FINANCE</t>
        </is>
      </c>
      <c r="C55" t="inlineStr">
        <is>
          <t>ECONOMICS;LAW|criminal law;FINANCE</t>
        </is>
      </c>
      <c r="D55" t="inlineStr">
        <is>
          <t>източване на активи|разпродаване на активи</t>
        </is>
      </c>
      <c r="E55" t="inlineStr">
        <is>
          <t>3|3</t>
        </is>
      </c>
      <c r="F55" t="inlineStr">
        <is>
          <t>|</t>
        </is>
      </c>
      <c r="G55" t="inlineStr">
        <is>
          <t/>
        </is>
      </c>
      <c r="H55" t="inlineStr">
        <is>
          <t/>
        </is>
      </c>
      <c r="I55" t="inlineStr">
        <is>
          <t/>
        </is>
      </c>
      <c r="J55" t="inlineStr">
        <is>
          <t>selskabstømning|virksomhedsmalkning|virksomhedsslagtning</t>
        </is>
      </c>
      <c r="K55" t="inlineStr">
        <is>
          <t>4|3|4</t>
        </is>
      </c>
      <c r="L55" t="inlineStr">
        <is>
          <t>||</t>
        </is>
      </c>
      <c r="M55" t="inlineStr">
        <is>
          <t>"asset-stripping"</t>
        </is>
      </c>
      <c r="N55" t="inlineStr">
        <is>
          <t>1</t>
        </is>
      </c>
      <c r="O55" t="inlineStr">
        <is>
          <t/>
        </is>
      </c>
      <c r="P55" t="inlineStr">
        <is>
          <t/>
        </is>
      </c>
      <c r="Q55" t="inlineStr">
        <is>
          <t/>
        </is>
      </c>
      <c r="R55" t="inlineStr">
        <is>
          <t/>
        </is>
      </c>
      <c r="S55" t="inlineStr">
        <is>
          <t>asset-stripping|asset stripping</t>
        </is>
      </c>
      <c r="T55" t="inlineStr">
        <is>
          <t>3|1</t>
        </is>
      </c>
      <c r="U55" t="inlineStr">
        <is>
          <t>|</t>
        </is>
      </c>
      <c r="V55" t="inlineStr">
        <is>
          <t>liquidación de activos|desmantelamiento de activos</t>
        </is>
      </c>
      <c r="W55" t="inlineStr">
        <is>
          <t>3|3</t>
        </is>
      </c>
      <c r="X55" t="inlineStr">
        <is>
          <t>|</t>
        </is>
      </c>
      <c r="Y55" t="inlineStr">
        <is>
          <t/>
        </is>
      </c>
      <c r="Z55" t="inlineStr">
        <is>
          <t/>
        </is>
      </c>
      <c r="AA55" t="inlineStr">
        <is>
          <t/>
        </is>
      </c>
      <c r="AB55" t="inlineStr">
        <is>
          <t>yhtiöiden omaisuuden riipiminen</t>
        </is>
      </c>
      <c r="AC55" t="inlineStr">
        <is>
          <t>2</t>
        </is>
      </c>
      <c r="AD55" t="inlineStr">
        <is>
          <t/>
        </is>
      </c>
      <c r="AE55" t="inlineStr">
        <is>
          <t>démembrement frauduleux des actifs de sociétés</t>
        </is>
      </c>
      <c r="AF55" t="inlineStr">
        <is>
          <t>2</t>
        </is>
      </c>
      <c r="AG55" t="inlineStr">
        <is>
          <t/>
        </is>
      </c>
      <c r="AH55" t="inlineStr">
        <is>
          <t>scamhadh sócmhainní</t>
        </is>
      </c>
      <c r="AI55" t="inlineStr">
        <is>
          <t>3</t>
        </is>
      </c>
      <c r="AJ55" t="inlineStr">
        <is>
          <t/>
        </is>
      </c>
      <c r="AK55" t="inlineStr">
        <is>
          <t/>
        </is>
      </c>
      <c r="AL55" t="inlineStr">
        <is>
          <t/>
        </is>
      </c>
      <c r="AM55" t="inlineStr">
        <is>
          <t/>
        </is>
      </c>
      <c r="AN55" t="inlineStr">
        <is>
          <t>vállalati vagyon kivonása</t>
        </is>
      </c>
      <c r="AO55" t="inlineStr">
        <is>
          <t>4</t>
        </is>
      </c>
      <c r="AP55" t="inlineStr">
        <is>
          <t/>
        </is>
      </c>
      <c r="AQ55" t="inlineStr">
        <is>
          <t>"asset stripping"</t>
        </is>
      </c>
      <c r="AR55" t="inlineStr">
        <is>
          <t>3</t>
        </is>
      </c>
      <c r="AS55" t="inlineStr">
        <is>
          <t/>
        </is>
      </c>
      <c r="AT55" t="inlineStr">
        <is>
          <t/>
        </is>
      </c>
      <c r="AU55" t="inlineStr">
        <is>
          <t/>
        </is>
      </c>
      <c r="AV55" t="inlineStr">
        <is>
          <t/>
        </is>
      </c>
      <c r="AW55" t="inlineStr">
        <is>
          <t>aktīvu izpārdošana pa daļām</t>
        </is>
      </c>
      <c r="AX55" t="inlineStr">
        <is>
          <t>3</t>
        </is>
      </c>
      <c r="AY55" t="inlineStr">
        <is>
          <t/>
        </is>
      </c>
      <c r="AZ55" t="inlineStr">
        <is>
          <t>tneżżigħ tal-assi</t>
        </is>
      </c>
      <c r="BA55" t="inlineStr">
        <is>
          <t>3</t>
        </is>
      </c>
      <c r="BB55" t="inlineStr">
        <is>
          <t/>
        </is>
      </c>
      <c r="BC55" t="inlineStr">
        <is>
          <t>asset stripping</t>
        </is>
      </c>
      <c r="BD55" t="inlineStr">
        <is>
          <t>3</t>
        </is>
      </c>
      <c r="BE55" t="inlineStr">
        <is>
          <t/>
        </is>
      </c>
      <c r="BF55" t="inlineStr">
        <is>
          <t/>
        </is>
      </c>
      <c r="BG55" t="inlineStr">
        <is>
          <t/>
        </is>
      </c>
      <c r="BH55" t="inlineStr">
        <is>
          <t/>
        </is>
      </c>
      <c r="BI55" t="inlineStr">
        <is>
          <t/>
        </is>
      </c>
      <c r="BJ55" t="inlineStr">
        <is>
          <t/>
        </is>
      </c>
      <c r="BK55" t="inlineStr">
        <is>
          <t/>
        </is>
      </c>
      <c r="BL55" t="inlineStr">
        <is>
          <t/>
        </is>
      </c>
      <c r="BM55" t="inlineStr">
        <is>
          <t/>
        </is>
      </c>
      <c r="BN55" t="inlineStr">
        <is>
          <t/>
        </is>
      </c>
      <c r="BO55" t="inlineStr">
        <is>
          <t/>
        </is>
      </c>
      <c r="BP55" t="inlineStr">
        <is>
          <t/>
        </is>
      </c>
      <c r="BQ55" t="inlineStr">
        <is>
          <t/>
        </is>
      </c>
      <c r="BR55" t="inlineStr">
        <is>
          <t/>
        </is>
      </c>
      <c r="BS55" t="inlineStr">
        <is>
          <t/>
        </is>
      </c>
      <c r="BT55" t="inlineStr">
        <is>
          <t/>
        </is>
      </c>
      <c r="BU55" t="inlineStr">
        <is>
          <t/>
        </is>
      </c>
      <c r="BV55" t="inlineStr">
        <is>
          <t/>
        </is>
      </c>
      <c r="BW55" t="inlineStr">
        <is>
          <t/>
        </is>
      </c>
      <c r="BX55" t="inlineStr">
        <is>
          <t/>
        </is>
      </c>
      <c r="BY55" t="inlineStr">
        <is>
          <t/>
        </is>
      </c>
      <c r="BZ55" t="inlineStr">
        <is>
          <t>Der er tale om forskellige teknikker, der varierer efter de økonomiske og juridiske forhold, hvor et selskab erhverves til en pris, der ligger under dets reelle værdi. Selskabets aktiver bortsælges derefter eller bortskaffes på anden vis, og selskabet efterlades som en hul skal eller lukkes helt. Ved den selskabstømning, der er aktuelt for øjeblikket i DK, er det skattevæsenets tilgodehavende, såkaldt'udskudt skat',der spekuleres i.</t>
        </is>
      </c>
      <c r="CA55" t="inlineStr">
        <is>
          <t>Aufkauf eines Unternehmens mit anschliessendem gewinnbringenden Verkauf einzelner Teile dieses Unternehmens; "Ausschlachten" eines Unternehmens</t>
        </is>
      </c>
      <c r="CB55" t="inlineStr">
        <is>
          <t/>
        </is>
      </c>
      <c r="CC55" t="inlineStr">
        <is>
          <t>the process of buying an undervalued company with the intent to sell off its assets for a profit</t>
        </is>
      </c>
      <c r="CD55" t="inlineStr">
        <is>
          <t>Práctica consistente en la compra de una empresa por otra con objeto de vender sus activos valiosos, normalmente porque estos están infravalorados en bolsa.</t>
        </is>
      </c>
      <c r="CE55" t="inlineStr">
        <is>
          <t/>
        </is>
      </c>
      <c r="CF55" t="inlineStr">
        <is>
          <t/>
        </is>
      </c>
      <c r="CG55" t="inlineStr">
        <is>
          <t>technique consistant à scinder un titre en plusieurs titres</t>
        </is>
      </c>
      <c r="CH55" t="inlineStr">
        <is>
          <t/>
        </is>
      </c>
      <c r="CI55" t="inlineStr">
        <is>
          <t/>
        </is>
      </c>
      <c r="CJ55" t="inlineStr">
        <is>
          <t/>
        </is>
      </c>
      <c r="CK55" t="inlineStr">
        <is>
          <t>"Pratica speculativa che consiste nel rilevare un'azienda il cui capitale azionario ha un valore inferiore a quello delle sue attività fisse, spesso con lo scopo di chiuderla e vendere le attività ricavandone un utile."</t>
        </is>
      </c>
      <c r="CL55" t="inlineStr">
        <is>
          <t/>
        </is>
      </c>
      <c r="CM55" t="inlineStr">
        <is>
          <t>Process, kad maksātnespējīgs uzņēmums tiek iegādāts par pazeminātu cenu ar mērķi gūt peļņu, izpārdodot tā aktīvus pa daļām. Uzņēmuma atsevišķie aktīvi, piemēram, iekārtas un īpašums, faktiski var būt vērtīgāki nekā uzņēmums kopumā tādu iemeslu dēļ kā, piemēram, slikta pārvaldība vai slikti ekonomiskie apstākļi. Aktīvu izpārdošana pa daļām bieži tiek vērtēta negatīvi, jo tiek pārdotas ienesīgās daļas, bet pārējā daļa tiek slēgta, tādējādi izraisot bezdarba pieaugumu.</t>
        </is>
      </c>
      <c r="CN55" t="inlineStr">
        <is>
          <t>il-proċess li permezz tiegħu, kumpanija b'valur baxx tinxtara bl-intenzjoni li jinbiegħu l-assi tagħha u jsir profitt minnhom</t>
        </is>
      </c>
      <c r="CO55" t="inlineStr">
        <is>
          <t>"Asset stripping is het na een overname geheel of gedeeltelijk ontmantelen van de overgenomen onderneming, waarbij onderdelen (bijvoorbeeld dochterbedrijven, deelnemingen) met winst worden verkocht. Sommige overnames worden op deze wijze gefinancierd. Oorspronkelijk had de term betrekking op overtollige (vaste) activa die na een overname van een vennootschap werden verkocht."</t>
        </is>
      </c>
      <c r="CP55" t="inlineStr">
        <is>
          <t/>
        </is>
      </c>
      <c r="CQ55" t="inlineStr">
        <is>
          <t/>
        </is>
      </c>
      <c r="CR55" t="inlineStr">
        <is>
          <t/>
        </is>
      </c>
      <c r="CS55" t="inlineStr">
        <is>
          <t/>
        </is>
      </c>
      <c r="CT55" t="inlineStr">
        <is>
          <t/>
        </is>
      </c>
      <c r="CU55" t="inlineStr">
        <is>
          <t/>
        </is>
      </c>
    </row>
    <row r="56">
      <c r="A56" s="1" t="str">
        <f>HYPERLINK("https://iate.europa.eu/entry/result/1143031/all", "1143031")</f>
        <v>1143031</v>
      </c>
      <c r="B56" t="inlineStr">
        <is>
          <t>FINANCE</t>
        </is>
      </c>
      <c r="C56" t="inlineStr">
        <is>
          <t>FINANCE|financing and investment</t>
        </is>
      </c>
      <c r="D56" t="inlineStr">
        <is>
          <t>колективна инвестиционна схема|предприятие за колективно инвестиране</t>
        </is>
      </c>
      <c r="E56" t="inlineStr">
        <is>
          <t>3|3</t>
        </is>
      </c>
      <c r="F56" t="inlineStr">
        <is>
          <t>|</t>
        </is>
      </c>
      <c r="G56" t="inlineStr">
        <is>
          <t>subjekt kolektivního investování</t>
        </is>
      </c>
      <c r="H56" t="inlineStr">
        <is>
          <t>3</t>
        </is>
      </c>
      <c r="I56" t="inlineStr">
        <is>
          <t/>
        </is>
      </c>
      <c r="J56" t="inlineStr">
        <is>
          <t>CIU|kollektivt investeringsinstitut|investeringsinstitut|institut for kollektiv investering</t>
        </is>
      </c>
      <c r="K56" t="inlineStr">
        <is>
          <t>4|3|3|3</t>
        </is>
      </c>
      <c r="L56" t="inlineStr">
        <is>
          <t>|||</t>
        </is>
      </c>
      <c r="M56" t="inlineStr">
        <is>
          <t>Organismus für gemeinsame Anlagen|OGA</t>
        </is>
      </c>
      <c r="N56" t="inlineStr">
        <is>
          <t>3|3</t>
        </is>
      </c>
      <c r="O56" t="inlineStr">
        <is>
          <t>|</t>
        </is>
      </c>
      <c r="P56" t="inlineStr">
        <is>
          <t>ΟΣΕ|οργανισμός συλλογικών επενδύσεων</t>
        </is>
      </c>
      <c r="Q56" t="inlineStr">
        <is>
          <t>3|3</t>
        </is>
      </c>
      <c r="R56" t="inlineStr">
        <is>
          <t>|</t>
        </is>
      </c>
      <c r="S56" t="inlineStr">
        <is>
          <t>CIU|collective investment scheme|collective investment undertaking|collective investment vehicle|collective</t>
        </is>
      </c>
      <c r="T56" t="inlineStr">
        <is>
          <t>3|3|3|3|2</t>
        </is>
      </c>
      <c r="U56" t="inlineStr">
        <is>
          <t>||||</t>
        </is>
      </c>
      <c r="V56" t="inlineStr">
        <is>
          <t>institución de inversión colectiva|IIC|organismo de inversión colectiva</t>
        </is>
      </c>
      <c r="W56" t="inlineStr">
        <is>
          <t>3|3|3</t>
        </is>
      </c>
      <c r="X56" t="inlineStr">
        <is>
          <t>||preferred</t>
        </is>
      </c>
      <c r="Y56" t="inlineStr">
        <is>
          <t>investeerimisfond</t>
        </is>
      </c>
      <c r="Z56" t="inlineStr">
        <is>
          <t>3</t>
        </is>
      </c>
      <c r="AA56" t="inlineStr">
        <is>
          <t/>
        </is>
      </c>
      <c r="AB56" t="inlineStr">
        <is>
          <t>yhteistä sijoitustoimintaa harjoittava yritys|yhteissijoitusväline|yhteissijoitusjärjestely</t>
        </is>
      </c>
      <c r="AC56" t="inlineStr">
        <is>
          <t>3|3|2</t>
        </is>
      </c>
      <c r="AD56" t="inlineStr">
        <is>
          <t>||</t>
        </is>
      </c>
      <c r="AE56" t="inlineStr">
        <is>
          <t>instrument de placement collectif|organisme de placement collectif|OPC|formule de placement collectif</t>
        </is>
      </c>
      <c r="AF56" t="inlineStr">
        <is>
          <t>3|3|3|3</t>
        </is>
      </c>
      <c r="AG56" t="inlineStr">
        <is>
          <t>|||</t>
        </is>
      </c>
      <c r="AH56" t="inlineStr">
        <is>
          <t>scéim comhinfheistíochta|gnóthas comhinfheistíochta|GC</t>
        </is>
      </c>
      <c r="AI56" t="inlineStr">
        <is>
          <t>3|3|3</t>
        </is>
      </c>
      <c r="AJ56" t="inlineStr">
        <is>
          <t>||</t>
        </is>
      </c>
      <c r="AK56" t="inlineStr">
        <is>
          <t>poduzeće za zajedničko ulaganje</t>
        </is>
      </c>
      <c r="AL56" t="inlineStr">
        <is>
          <t>3</t>
        </is>
      </c>
      <c r="AM56" t="inlineStr">
        <is>
          <t/>
        </is>
      </c>
      <c r="AN56" t="inlineStr">
        <is>
          <t>kollektív befektetési vállalkozás|KBF|kollektív befektetési forma</t>
        </is>
      </c>
      <c r="AO56" t="inlineStr">
        <is>
          <t>3|4|4</t>
        </is>
      </c>
      <c r="AP56" t="inlineStr">
        <is>
          <t>||</t>
        </is>
      </c>
      <c r="AQ56" t="inlineStr">
        <is>
          <t>OICR|organismo di investimento collettivo del risparmio|organismo di investimento collettivo|OIC</t>
        </is>
      </c>
      <c r="AR56" t="inlineStr">
        <is>
          <t>3|3|3|3</t>
        </is>
      </c>
      <c r="AS56" t="inlineStr">
        <is>
          <t>|||</t>
        </is>
      </c>
      <c r="AT56" t="inlineStr">
        <is>
          <t>kolektyvinio investavimo subjektas</t>
        </is>
      </c>
      <c r="AU56" t="inlineStr">
        <is>
          <t>3</t>
        </is>
      </c>
      <c r="AV56" t="inlineStr">
        <is>
          <t/>
        </is>
      </c>
      <c r="AW56" t="inlineStr">
        <is>
          <t>kolektīvo ieguldījumu uzņēmums|KIU</t>
        </is>
      </c>
      <c r="AX56" t="inlineStr">
        <is>
          <t>3|3</t>
        </is>
      </c>
      <c r="AY56" t="inlineStr">
        <is>
          <t>|</t>
        </is>
      </c>
      <c r="AZ56" t="inlineStr">
        <is>
          <t>impriża ta’ investiment kollettiv|CIU|intrapriża għal investiment kollettiv|il-kollettiva|veikolu ta' investiment kollettiv</t>
        </is>
      </c>
      <c r="BA56" t="inlineStr">
        <is>
          <t>3|3|3|2|3</t>
        </is>
      </c>
      <c r="BB56" t="inlineStr">
        <is>
          <t>||||</t>
        </is>
      </c>
      <c r="BC56" t="inlineStr">
        <is>
          <t>collectieve beleggingsregeling|instelling voor collectieve belegging|ICB</t>
        </is>
      </c>
      <c r="BD56" t="inlineStr">
        <is>
          <t>3|3|3</t>
        </is>
      </c>
      <c r="BE56" t="inlineStr">
        <is>
          <t>||</t>
        </is>
      </c>
      <c r="BF56" t="inlineStr">
        <is>
          <t>instytucja zbiorowego inwestowania|przedsiębiorstwo zbiorowego inwestowania</t>
        </is>
      </c>
      <c r="BG56" t="inlineStr">
        <is>
          <t>3|3</t>
        </is>
      </c>
      <c r="BH56" t="inlineStr">
        <is>
          <t>|preferred</t>
        </is>
      </c>
      <c r="BI56" t="inlineStr">
        <is>
          <t>OIC|organismo de investimento coletivo|instrumento de investimento coletivo</t>
        </is>
      </c>
      <c r="BJ56" t="inlineStr">
        <is>
          <t>3|3|3</t>
        </is>
      </c>
      <c r="BK56" t="inlineStr">
        <is>
          <t>||</t>
        </is>
      </c>
      <c r="BL56" t="inlineStr">
        <is>
          <t>organism de plasament colectiv|OPC</t>
        </is>
      </c>
      <c r="BM56" t="inlineStr">
        <is>
          <t>4|2</t>
        </is>
      </c>
      <c r="BN56" t="inlineStr">
        <is>
          <t>|</t>
        </is>
      </c>
      <c r="BO56" t="inlineStr">
        <is>
          <t>PKI|podnik kolektívneho investovania</t>
        </is>
      </c>
      <c r="BP56" t="inlineStr">
        <is>
          <t>3|3</t>
        </is>
      </c>
      <c r="BQ56" t="inlineStr">
        <is>
          <t>|</t>
        </is>
      </c>
      <c r="BR56" t="inlineStr">
        <is>
          <t>KNP|kolektivni naložbeni podjem</t>
        </is>
      </c>
      <c r="BS56" t="inlineStr">
        <is>
          <t>3|3</t>
        </is>
      </c>
      <c r="BT56" t="inlineStr">
        <is>
          <t>|</t>
        </is>
      </c>
      <c r="BU56" t="inlineStr">
        <is>
          <t>företag för kollektiva investeringar</t>
        </is>
      </c>
      <c r="BV56" t="inlineStr">
        <is>
          <t>3</t>
        </is>
      </c>
      <c r="BW56" t="inlineStr">
        <is>
          <t/>
        </is>
      </c>
      <c r="BX56" t="inlineStr">
        <is>
          <t>предприятие, организирано като инвестиционно дружество, договорен фонд или дялов тръст, получило разрешение за извършване на дейност съгласно Директива 2009/65/ЕО</t>
        </is>
      </c>
      <c r="BY56" t="inlineStr">
        <is>
          <t>Subjekt, jehož výhradním předmětem činnosti je kolektivní investování kapitálu získaného od veřejnosti a jehož podílové jednotky jsou na žádost podílníků odkoupeny nebo vyplaceny přímo nebo nepřímo z aktiv tohoto subjektu.</t>
        </is>
      </c>
      <c r="BZ56" t="inlineStr">
        <is>
          <t>institut bestående af flere investorer, hvis aktiver forvaltes uafhængigt</t>
        </is>
      </c>
      <c r="CA56" t="inlineStr">
        <is>
          <t>Sammelbegriff für Publikumsfonds wie Anteile an in- oder ausländischen Kapitalanlagefonds, in- oder ausländischen Immobilienfonds oder ähnlichen Einrichtungen, die Vermögenswerte mit Risikostreuung zusammenfassen, allerdings nicht zwangsläufig den Mindestanforderungen der RL über OGAW &lt;a href="/entry/result/782764/all" id="ENTRY_TO_ENTRY_CONVERTER" target="_blank"&gt;IATE:782764&lt;/a&gt; genügen</t>
        </is>
      </c>
      <c r="CB56" t="inlineStr">
        <is>
          <t/>
        </is>
      </c>
      <c r="CC56" t="inlineStr">
        <is>
          <t>arrangement that enables a number of investors to pool their assets and have them professionally managed by an independent manager</t>
        </is>
      </c>
      <c r="CD56" t="inlineStr">
        <is>
          <t>Institución [...] que tiene por objeto la captación de fondos, bienes o derechos del público para gestionarlos e invertirlos en bienes, derechos, valores u otros instrumentos, financieros o no, siempre que el rendimiento del inversor se establezca en función de los resultados colectivos.</t>
        </is>
      </c>
      <c r="CE56" t="inlineStr">
        <is>
          <t>juriidiline isik või varakogum, millesse kaasatakse mitme investori kapital eesmärgiga seda vastavalt kindlaksmääratud investeerimispoliitikale kõnealuste investorite kasuks ja ühistes huvides investeerida</t>
        </is>
      </c>
      <c r="CF56" t="inlineStr">
        <is>
          <t/>
        </is>
      </c>
      <c r="CG56" t="inlineStr">
        <is>
          <t>organisme dont l'objet est le placement collectif de moyens financiers recueillis 
&lt;br&gt;-partiellement par la voie d'une offre publique de titres (OPC public); 
&lt;br&gt;-exclusivement auprès d'investisseurs institutionnels ou professionnels (OPC institutionnel); 
&lt;br&gt;-exclusivement auprès d'investisseurs privés agissant pour leur propre compte (OPC privé)</t>
        </is>
      </c>
      <c r="CH56" t="inlineStr">
        <is>
          <t/>
        </is>
      </c>
      <c r="CI56" t="inlineStr">
        <is>
          <t/>
        </is>
      </c>
      <c r="CJ56" t="inlineStr">
        <is>
          <t>Azonos szerződési feltételek mellett, az ügyfelek által átadott eszközök egymástól el nem különített, együttes kezelésével létrehozott és működtetett befektetési forma, amelynek célja, hogy az ügyfelek számára portfóliókezelési szolgáltatást nyújtson, illetőleg tagjaiként az ügyfelek közvetve vegyenek igénybe ilyen szolgáltatást</t>
        </is>
      </c>
      <c r="CK56" t="inlineStr">
        <is>
          <t>organismo che raccoglie capitali da una pluralità di investitori al fine di investirli in conformità di una politica di investimento definita a beneficio di tali investitori</t>
        </is>
      </c>
      <c r="CL56" t="inlineStr">
        <is>
          <t>Investicinis fondas ar investicinė kintamojo kapitalo bendrovė, kurių : 1) sudarymo vienintelis tikslas - viešai platinant investicinius vienetus ar akcijas, sukaupti asmenų lėšas ir jas kolektyviai investuoti į vertybinius popierius ir (ar) kitą šiame įstatyme nurodytą likvidų turtą, taip padalijant riziką; 2) vertybiniai popieriai (investiciniai vienetai arba akcijos) patvirtina jų turėtojo teisę bet kada pareikalauti juos išpirkti</t>
        </is>
      </c>
      <c r="CM56" t="inlineStr">
        <is>
          <t>pārvedamu vērtspapīru kolektīvo ieguldījumu uzņēmumi (PVKIU) [ &lt;a href="/entry/result/782764/all" id="ENTRY_TO_ENTRY_CONVERTER" target="_blank"&gt;IATE:782764&lt;/a&gt; ], kā definēts Eiropas Parlamenta un Padomes Direktīvā 2009/65/EK, un alternatīvo ieguldījumu fondi (AIF) [ &lt;a href="/entry/result/3504449/all" id="ENTRY_TO_ENTRY_CONVERTER" target="_blank"&gt;IATE:3504449&lt;/a&gt; ], kā definēts Eiropas Parlamenta un Padomes Direktīvā 2011/61/ES</t>
        </is>
      </c>
      <c r="CN56" t="inlineStr">
        <is>
          <t/>
        </is>
      </c>
      <c r="CO56" t="inlineStr">
        <is>
          <t/>
        </is>
      </c>
      <c r="CP56" t="inlineStr">
        <is>
          <t>- przedsiębiorstwo zbiorowego inwestowania w zbywalne papiery wartościowe (UCITS), w tym podmioty państwa trzeciego prowadzące podobną działalność i podlegające nadzorowi na mocy prawa Unii lub prawa państwa trzeciego, które stosuje wymogi nadzorcze i regulacyjne co najmniej równoważne z takimi wymogami stosowanymi w Unii albo 
&lt;br&gt;- alternatywny fundusz inwestycyjny (AFI), także spoza UE</t>
        </is>
      </c>
      <c r="CQ56" t="inlineStr">
        <is>
          <t>Instrumento emitido por sociedades financeiras, que tem como objectivo exclusivo o investimento dos fundos captados no mercado monetário, no mercado de capitais e no mercado imobiliário.</t>
        </is>
      </c>
      <c r="CR56" t="inlineStr">
        <is>
          <t>entități organizate, cu sau fără personalitate juridică care atrag în mod public sau privat resurse financiare ale persoanelor fizice și/sau juridice, în scopul investirii acestora 
&lt;p&gt;entități cu sau fără personalitate juridică, destinate atragerii economiilor individuale (prin apel public sau privat) și investiției colective a acestora&lt;/p&gt;</t>
        </is>
      </c>
      <c r="CS56" t="inlineStr">
        <is>
          <t>subjekt, ktorého predmetom činnosti je zhromažďovanie peňažných prostriedkov od investorov (na základe verejnej ponuky) s cieľom investovať takto zhromaždené peňažné prostriedky do vopred vymedzaných aktív pri dodržaní zásady obmedzenia a rozloženia rizika</t>
        </is>
      </c>
      <c r="CT56" t="inlineStr">
        <is>
          <t>vzajemni sklad ali investicijska družba: 
&lt;br&gt;1. katere namen je skupinsko nalaganje kapitala, ki ga zagotavlja javnosti, in ki deluje po načelu razpršitve tveganja ter 
&lt;br&gt;2. enote katere se na zahtevo njihovega imetnika odkupijo oziroma izplačajo neposredno ali posredno iz premoženja tega podjema</t>
        </is>
      </c>
      <c r="CU56" t="inlineStr">
        <is>
          <t/>
        </is>
      </c>
    </row>
    <row r="57">
      <c r="A57" s="1" t="str">
        <f>HYPERLINK("https://iate.europa.eu/entry/result/3539341/all", "3539341")</f>
        <v>3539341</v>
      </c>
      <c r="B57" t="inlineStr">
        <is>
          <t>FINANCE</t>
        </is>
      </c>
      <c r="C57" t="inlineStr">
        <is>
          <t>FINANCE|free movement of capital|financial market</t>
        </is>
      </c>
      <c r="D57" t="inlineStr">
        <is>
          <t>консолидиран доставчик на данни</t>
        </is>
      </c>
      <c r="E57" t="inlineStr">
        <is>
          <t>3</t>
        </is>
      </c>
      <c r="F57" t="inlineStr">
        <is>
          <t/>
        </is>
      </c>
      <c r="G57" t="inlineStr">
        <is>
          <t>poskytovatel konsolidovaných obchodních informací</t>
        </is>
      </c>
      <c r="H57" t="inlineStr">
        <is>
          <t>3</t>
        </is>
      </c>
      <c r="I57" t="inlineStr">
        <is>
          <t/>
        </is>
      </c>
      <c r="J57" t="inlineStr">
        <is>
          <t>udbyder af konsolideret løbende handelsinformation|CTP</t>
        </is>
      </c>
      <c r="K57" t="inlineStr">
        <is>
          <t>3|3</t>
        </is>
      </c>
      <c r="L57" t="inlineStr">
        <is>
          <t>|</t>
        </is>
      </c>
      <c r="M57" t="inlineStr">
        <is>
          <t>Bereitsteller konsolidierter Datenticker|CTP</t>
        </is>
      </c>
      <c r="N57" t="inlineStr">
        <is>
          <t>3|2</t>
        </is>
      </c>
      <c r="O57" t="inlineStr">
        <is>
          <t>preferred|</t>
        </is>
      </c>
      <c r="P57" t="inlineStr">
        <is>
          <t>πάροχος ενοποιημένου δελτίου</t>
        </is>
      </c>
      <c r="Q57" t="inlineStr">
        <is>
          <t>2</t>
        </is>
      </c>
      <c r="R57" t="inlineStr">
        <is>
          <t/>
        </is>
      </c>
      <c r="S57" t="inlineStr">
        <is>
          <t>CTP|consolidated tape provider</t>
        </is>
      </c>
      <c r="T57" t="inlineStr">
        <is>
          <t>3|3</t>
        </is>
      </c>
      <c r="U57" t="inlineStr">
        <is>
          <t>|</t>
        </is>
      </c>
      <c r="V57" t="inlineStr">
        <is>
          <t>proveedor de información consolidada|PIC</t>
        </is>
      </c>
      <c r="W57" t="inlineStr">
        <is>
          <t>4|4</t>
        </is>
      </c>
      <c r="X57" t="inlineStr">
        <is>
          <t>|</t>
        </is>
      </c>
      <c r="Y57" t="inlineStr">
        <is>
          <t>kauplemiskoondteabe pakkuja</t>
        </is>
      </c>
      <c r="Z57" t="inlineStr">
        <is>
          <t>3</t>
        </is>
      </c>
      <c r="AA57" t="inlineStr">
        <is>
          <t/>
        </is>
      </c>
      <c r="AB57" t="inlineStr">
        <is>
          <t>konsolidoitujen kauppatietojen tarjoaja</t>
        </is>
      </c>
      <c r="AC57" t="inlineStr">
        <is>
          <t>3</t>
        </is>
      </c>
      <c r="AD57" t="inlineStr">
        <is>
          <t/>
        </is>
      </c>
      <c r="AE57" t="inlineStr">
        <is>
          <t>fournisseur de système consolidé de publication</t>
        </is>
      </c>
      <c r="AF57" t="inlineStr">
        <is>
          <t>3</t>
        </is>
      </c>
      <c r="AG57" t="inlineStr">
        <is>
          <t/>
        </is>
      </c>
      <c r="AH57" t="inlineStr">
        <is>
          <t>soláthraí teilitéipe comhdhlúite|CTP</t>
        </is>
      </c>
      <c r="AI57" t="inlineStr">
        <is>
          <t>3|3</t>
        </is>
      </c>
      <c r="AJ57" t="inlineStr">
        <is>
          <t>|</t>
        </is>
      </c>
      <c r="AK57" t="inlineStr">
        <is>
          <t>pružatelj konsolidiranih podataka o trgovanju|CTP</t>
        </is>
      </c>
      <c r="AL57" t="inlineStr">
        <is>
          <t>3|3</t>
        </is>
      </c>
      <c r="AM57" t="inlineStr">
        <is>
          <t>|</t>
        </is>
      </c>
      <c r="AN57" t="inlineStr">
        <is>
          <t>összesítettadat-szolgáltató|CTP</t>
        </is>
      </c>
      <c r="AO57" t="inlineStr">
        <is>
          <t>4|4</t>
        </is>
      </c>
      <c r="AP57" t="inlineStr">
        <is>
          <t>|</t>
        </is>
      </c>
      <c r="AQ57" t="inlineStr">
        <is>
          <t>CTP|fornitore di un sistema consolidato di pubblicazione</t>
        </is>
      </c>
      <c r="AR57" t="inlineStr">
        <is>
          <t>3|3</t>
        </is>
      </c>
      <c r="AS57" t="inlineStr">
        <is>
          <t>|</t>
        </is>
      </c>
      <c r="AT57" t="inlineStr">
        <is>
          <t>KIJT|konsoliduotos informacinės juostos teikėjas</t>
        </is>
      </c>
      <c r="AU57" t="inlineStr">
        <is>
          <t>3|3</t>
        </is>
      </c>
      <c r="AV57" t="inlineStr">
        <is>
          <t>|</t>
        </is>
      </c>
      <c r="AW57" t="inlineStr">
        <is>
          <t>konsolidētu datu lentes nodrošinātājs</t>
        </is>
      </c>
      <c r="AX57" t="inlineStr">
        <is>
          <t>3</t>
        </is>
      </c>
      <c r="AY57" t="inlineStr">
        <is>
          <t/>
        </is>
      </c>
      <c r="AZ57" t="inlineStr">
        <is>
          <t>CTP|fornitur ta’ tape konsolidat</t>
        </is>
      </c>
      <c r="BA57" t="inlineStr">
        <is>
          <t>3|3</t>
        </is>
      </c>
      <c r="BB57" t="inlineStr">
        <is>
          <t>|</t>
        </is>
      </c>
      <c r="BC57" t="inlineStr">
        <is>
          <t>verstrekker van een consolidated tape</t>
        </is>
      </c>
      <c r="BD57" t="inlineStr">
        <is>
          <t>3</t>
        </is>
      </c>
      <c r="BE57" t="inlineStr">
        <is>
          <t/>
        </is>
      </c>
      <c r="BF57" t="inlineStr">
        <is>
          <t>dostawca informacji skonsolidowanych|CTP</t>
        </is>
      </c>
      <c r="BG57" t="inlineStr">
        <is>
          <t>2|3</t>
        </is>
      </c>
      <c r="BH57" t="inlineStr">
        <is>
          <t>|</t>
        </is>
      </c>
      <c r="BI57" t="inlineStr">
        <is>
          <t>CTP|prestador de informação consolidada</t>
        </is>
      </c>
      <c r="BJ57" t="inlineStr">
        <is>
          <t>3|3</t>
        </is>
      </c>
      <c r="BK57" t="inlineStr">
        <is>
          <t>|</t>
        </is>
      </c>
      <c r="BL57" t="inlineStr">
        <is>
          <t>furnizor de sisteme centralizate de raportare|CTP</t>
        </is>
      </c>
      <c r="BM57" t="inlineStr">
        <is>
          <t>3|3</t>
        </is>
      </c>
      <c r="BN57" t="inlineStr">
        <is>
          <t>|</t>
        </is>
      </c>
      <c r="BO57" t="inlineStr">
        <is>
          <t/>
        </is>
      </c>
      <c r="BP57" t="inlineStr">
        <is>
          <t/>
        </is>
      </c>
      <c r="BQ57" t="inlineStr">
        <is>
          <t/>
        </is>
      </c>
      <c r="BR57" t="inlineStr">
        <is>
          <t>ponudnik stalnih informacij</t>
        </is>
      </c>
      <c r="BS57" t="inlineStr">
        <is>
          <t>3</t>
        </is>
      </c>
      <c r="BT57" t="inlineStr">
        <is>
          <t/>
        </is>
      </c>
      <c r="BU57" t="inlineStr">
        <is>
          <t>CTP|tillhandahållare av konsoliderad handelsinformation</t>
        </is>
      </c>
      <c r="BV57" t="inlineStr">
        <is>
          <t>2|3</t>
        </is>
      </c>
      <c r="BW57" t="inlineStr">
        <is>
          <t>|</t>
        </is>
      </c>
      <c r="BX57" t="inlineStr">
        <is>
          <t>лице, лицензирано съгласно Директива 2014/65/ЕС относно пазарите на финансови инструменти, да извършва услуга по събиране от регулирани пазари, многостранни системи за търговия, организирани системи за търговия и одобрени механизми за публикуване на доклади за търговия за [определени] финансови инструменти, и да ги консолидира в непрекъснат електронен поток от обновени данни, осигуряващ данни за цените и обемите на всеки финансов инструмент</t>
        </is>
      </c>
      <c r="BY57" t="inlineStr">
        <is>
          <t>osoba, která má podle směrnice 2014/65/EU udělené povolení poskytovat službu spočívající ve shromažďování zpráv o obchodech s finančními nástroji uvedenými v článcích 6, 7, 10, 12, 13, 20 a 21 nařízení (EU) č. 600/2014 od regulovaných trhů, mnohostranných obchodních systémů, organizovaných obchodních systémů a schválených systémů pro uveřejňování informací a v jejich konsolidaci do nepřetržitého elektronického datového toku, který poskytuje údaje o cenách a objemech ve vztahu k jednotlivým finančním nástrojům</t>
        </is>
      </c>
      <c r="BZ57" t="inlineStr">
        <is>
          <t>"en person, der er godkendt i henhold til bestemmelserne i direktiv [nyt MiFID] til at udøve virksomhed, der består i at indsamle handelsindberetninger for de i artikel [5, 6, 11 og 12] i denne forordning anførte finansielle instrumenter fra regulerede markeder, MHF'er, OHF'er og godkendte offentliggørelsesordninger og i at konsolidere disse i form af en kontinuerlig elektronisk live-datastrøm med realtidsdata om priser og volumen for hvert enkelt finansielt instrument"</t>
        </is>
      </c>
      <c r="CA57" t="inlineStr">
        <is>
          <t>Person, die gemäß den Bestimmungen der Richtlinie [neue MiFID] zur Einholung von Handelsauskünften über in den Artikeln [5, 6, 11 und 12] dieser Verordnung genannte Finanzinstrumente auf geregelten Märkten MTF, OTF und bei den APA berechtigt ist und sie in einem kontinuierlichen elektronischen Live-Datenstrom konsolidiert, über den Preis- und Handelsvolumendaten pro Finanzinstrument in Echtzeit abrufbar sind</t>
        </is>
      </c>
      <c r="CB57" t="inlineStr">
        <is>
          <t>πρόσωπο το οποίο έχει λάβει, δυνάμει των διατάξεων της οδηγίας [νέα MiFID], άδεια παροχής της υπηρεσίας συγκέντρωσης των αναφορών συναλλαγών σε χρηματοπιστωτικά μέσα που απαριθμούνται στα άρθρα [5, 6, 11 και 12] του παρόντος κανονισμού από ρυθμιζόμενες αγορές, ΠΜΔ, ΜΟΔ και ΕΜΔ και ενοποίησής τους σε συνεχή ηλεκτρονική ροή δεδομένων ταυτόχρονης μετάδοσης, παρέχοντας σε πραγματικό χρόνο δεδομένα τιμών και όγκου ανά χρηματοπιστωτικό μέσο</t>
        </is>
      </c>
      <c r="CC57" t="inlineStr">
        <is>
          <t>person authorised under the provisions established in the Markets in Financial Instruments Directive [new MiFID] to provide the service of collecting trade reports for [certain] financial instruments from regulated markets, multilateral trading facilities (MTFs), organised trading facilities (OTFs) and approved publication arrangements (APAs) and consolidating them into a continuous electronic live data stream providing real-time price and volume data per financial instrument</t>
        </is>
      </c>
      <c r="CD57" t="inlineStr">
        <is>
          <t>Persona autorizada con arreglo a lo dispuesto en la Directiva 2014/65/UE [ &lt;a href="http://eur-lex.europa.eu/legal-content/ES/TXT/?uri=CELEX:32014L0065" target="_blank"&gt;CELEX:32014L0065/ES&lt;/a&gt; ] para prestar el servicio de recopilar informes de operaciones realizadas en mercados regulados, sistemas multilaterales de negociación (SMN) [ &lt;a href="/entry/result/929898/all" id="ENTRY_TO_ENTRY_CONVERTER" target="_blank"&gt;IATE:929898&lt;/a&gt; ], sistemas organizados de contratación (SOC) [ &lt;a href="/entry/result/3539339/all" id="ENTRY_TO_ENTRY_CONVERTER" target="_blank"&gt;IATE:3539339&lt;/a&gt; ] y agentes de publicación autorizados [&lt;a href="/entry/result/3539337/all" id="ENTRY_TO_ENTRY_CONVERTER" target="_blank"&gt;IATE:3539337&lt;/a&gt; ], con los instrumentos financieros mencionados en los artículos 6, 7, 10, 12 y 13, 20 y 21 del Reglamento (UE) n.º 600/2014 [ &lt;a href="http://eur-lex.europa.eu/legal-content/ES/TXT/?uri=CELEX:02014R0600-20160701" target="_blank"&gt;CELEX:02014R0600-20160701/ES&lt;/a&gt; ], y consolidarlos en un flujo de datos electrónicos continuos en directo que proporcionen datos sobre precios y volúmenes para cada instrumento financiero.</t>
        </is>
      </c>
      <c r="CE57" t="inlineStr">
        <is>
          <t>isik, kellel on direktiivi [uus finantsinstrumentide turgude direktiiv] kohaselt õigus osutada teenust, mis seisneb reguleeritud turgudelt, mitmepoolsetelt kauplemissüsteemidelt, organiseeritud kauplemissüsteemidelt ja tunnustatud kauplemisteabearuandluse avalikustajatelt [teatavate] finantsinstrumentidega seonduvate kauplemisteabearuannete kokkukogumises ning nende koondamises pidevaks elektrooniliseks, reaalajas jälgitavaks andmevooks, mis pakub iga finantsinstrumendi hinna ja käibe kohta reaalajas teavet</t>
        </is>
      </c>
      <c r="CF57" t="inlineStr">
        <is>
          <t>"henkilö, joka on saanut (...) toimiluvan tarjota palvelua asetusehdotuksen 5, 6, 11 ja 12 artiklassa lueteltuja rahoitusvälineillä käytäviä kauppoja koskevien ilmoitusten keräämiseksi säännellyiltä markkinapaikoilta ja hyväksytyltä julkistamisjärjestelmältä sekä ilmoitusten konsolidoimiseksi jatkuvaksi sähköiseksi muuttuvaksi datavirraksi, josta saa kutakin rahoitusvälinettä koskevia reaaliaikaisia hinta- ja määrätietoja"</t>
        </is>
      </c>
      <c r="CG57" t="inlineStr">
        <is>
          <t>une personne autorisée, conformément aux dispositions de la directive [nouvelle MIFID], à fournir un service de collecte, auprès de marchés réglementés, de MTF, d'OTF et d'APA, des rapports de négociation sur les instruments financiers visés aux articles [5, 6, 11 et 12] du présent règlement, et un service de regroupement de ces rapports en un flux électronique de données actualisé en continu, offrant des données de prix et de volume en temps réel pour chaque instrument financier</t>
        </is>
      </c>
      <c r="CH57" t="inlineStr">
        <is>
          <t/>
        </is>
      </c>
      <c r="CI57" t="inlineStr">
        <is>
          <t>osoba koja je ovlaštena pružati usluge prikupljanja izvješća o trgovanju financijskim instrumentima od uređenih tržišta, MTP-a, OTP-a i APA-a i konsolidirati ih u kontinuirane elektroničke tijekove podataka o cijeni i volumenu u realnom vremenu po financijskom instrumentu</t>
        </is>
      </c>
      <c r="CJ57" t="inlineStr">
        <is>
          <t>olyan személy, aki a MiFID-irányelv&lt;sup&gt;1&lt;/sup&gt; szerint fel van hatalmazva azon szolgáltatás nyújtására, hogy összegyűjtse a szabályozott piacokról, a multilaterális kereskedési rendszerektől&lt;sup&gt;2&lt;/sup&gt;, a szervezett kereskedési rendszerektől&lt;sup&gt;3&lt;/sup&gt; és a jóváhagyott közzétételi mechanizmusoktól a pénzügyi eszközökről szóló kereskedési jelentéseket, és azokat olyan, folyamatos és élő elektronikus adatfolyamba vonja össze, amely pénzügyi eszközönként árfolyam- és volumen-adatokat biztosít &lt;p&gt;&lt;sup&gt;1&lt;/sup&gt;&lt;i&gt;MiFID-irányelv&lt;/i&gt; &lt;a href="/entry/result/2207845/all" id="ENTRY_TO_ENTRY_CONVERTER" target="_blank"&gt;IATE:2207845&lt;/a&gt; &lt;br&gt;&lt;sup&gt;2&lt;/sup&gt;&lt;i&gt;multilaterális kereskedési rendszer&lt;/i&gt; &lt;a href="/entry/result/929898/all" id="ENTRY_TO_ENTRY_CONVERTER" target="_blank"&gt;IATE:929898&lt;/a&gt; &lt;br&gt; &lt;sup&gt;3&lt;/sup&gt;&lt;i&gt;szervezett kereskedési rendszer&lt;/i&gt; &lt;a href="/entry/result/3539339&lt;&gt;&lt;&gt;&lt;&gt;&lt;&gt;&lt;&gt;&lt;&gt;&lt;&gt;&lt;&gt;&lt;&gt;&lt;&gt;&lt;&gt;&lt;&gt;&lt;&gt;&lt;&gt;&lt;&gt;&lt;&gt;&lt;&gt;&lt;&gt;&lt;/all" id="ENTRY_TO_ENTRY_CONVERTER" target="_blank"&gt;IATE:3539339&amp;lt;&amp;gt;&amp;lt;&amp;gt;&amp;lt;&amp;gt;&amp;lt;&amp;gt;&amp;lt;&amp;gt;&amp;lt;&amp;gt;&amp;lt;&amp;gt;&amp;lt;&amp;gt;&amp;lt;&amp;gt;&amp;lt;&amp;gt;&amp;lt;&amp;gt;&amp;lt;&amp;gt;&amp;lt;&amp;gt;&amp;lt;&amp;gt;&amp;lt;&amp;gt;&amp;lt;&amp;gt;&amp;lt;&amp;gt;&amp;lt;&amp;gt;&amp;lt;&lt;/a&gt;&amp;gt;&lt;/p&gt;</t>
        </is>
      </c>
      <c r="CK57" t="inlineStr">
        <is>
          <t>entità commerciale, nominata per un certo periodo di tempo dalla Commissione, abilitata a raccogliere informazioni su determinati strumenti finanziari e a renderli pubblici in tempo reale</t>
        </is>
      </c>
      <c r="CL57" t="inlineStr">
        <is>
          <t>subjektas, įgaliotas teikti pranešimų apie finansinių priemonių sandorius surinkimo iš reguliuojamų rinkų, DPS, OPS ir PSS ir pranešimų sujungimo į nepertraukiamą elektroninį tiesioginį duomenų srautą, kuriuo pateikiami kiekvienos finansinės priemonės kainos ir apimties duomenys, paslaugą</t>
        </is>
      </c>
      <c r="CM57" t="inlineStr">
        <is>
          <t/>
        </is>
      </c>
      <c r="CN57" t="inlineStr">
        <is>
          <t>persuna awtorizzata skont id-dispożizzjonijiet tad-Direttiva dwar is-swieq fl-istrumenti finanzjarji (il-MiFID il-ġdida), biex tipprovdi s-servizz ta’ ġbir tar-rapporti ta’ negozjar għal ċerti strumenti finanzjarji minn swieq regolati, minn faċilitajiet multilaterali tan-negozjar (MTFs), minn faċilitajiet ta’ negozju organizzat (OTFs) u minn arranġamenti approvati ta’ pubblikazzjoni (APA), u tikkonsolidahom f’xandir elettroniku kontinwu live tad-data, li jipprovdi data dwar il-prezz u l-volum għal kull strument finanzjarju</t>
        </is>
      </c>
      <c r="CO57" t="inlineStr">
        <is>
          <t>persoon waaraan uit hoofde van Richtlijn 2014/65/EU een vergunning is verleend voor dienstverlening op het gebied van het verzamelen van handelsverslagen van gereglementeerde markten, MTF’s, OTF’s en APA’s voor financiële instrumenten die zijn vermeld in de artikelen 6, 7, 10, 12, 13, 20 en 21 van Verordening (EU) nr. 600/2014 en het consolideren daarvan in een doorlopende elektronische live datastroom die per financieel instrument gegevens met betrekking tot prijs en volume geeft</t>
        </is>
      </c>
      <c r="CP57" t="inlineStr">
        <is>
          <t>osoba upoważniona [...] do świadczenia usług polegających na gromadzeniu informacji dotyczących obrotu dla instrumentów finansowych [...] z rynków regulowanych, MTF, OTF i APA i ich konsolidację w ciągły elektroniczny strumień danych bieżących, obejmujący dane o cenie i wolumenie dla poszczególnych instrumentów finansowych w czasie rzeczywistym</t>
        </is>
      </c>
      <c r="CQ57" t="inlineStr">
        <is>
          <t>Entidade que, de acordo com a Diretiva 2014/65/UE (DMIF II), está autorizada a prestar um serviço que consiste em:&lt;br&gt;- recolher informações sobre transações de determinados instrumentos financeiros junto dos &lt;a href="https://iate.europa.eu/entry/result/1104071/pt" target="_blank"&gt;mercados regulamentados&lt;/a&gt;, dos &lt;a href="https://iate.europa.eu/entry/result/929898/pt" target="_blank"&gt;sistemas de negociação multilateral (MTF)&lt;/a&gt;, dos &lt;a href="https://iate.europa.eu/entry/result/3539339/pt" target="_blank"&gt;sistemas de negociação organizados (OTF)&lt;/a&gt; e dos &lt;a href="https://iate.europa.eu/entry/result/3539337/pt" target="_blank"&gt;sistemas de publicação autorizados (APA)&lt;/a&gt;, e&lt;br&gt;- consolidar essas informações num fluxo eletrónico contínuo de dados que forneça dados em tempo real sobre preços e volumes relativamente a cada instrumento financeiro.</t>
        </is>
      </c>
      <c r="CR57" t="inlineStr">
        <is>
          <t>o persoană autorizată să furnizeze serviciul de colectare a rapoartelor privind tranzacțiile cu anumite instrumente financiare de la piețele reglementate, MTF-uri, OTF-uri și APA [ &lt;a href="/entry/result/3539337/ro" id="ENTRY_TO_ENTRY_CONVERTER" target="_blank"&gt;IATE:3539337/RO&lt;/a&gt; ] și de consolidare a acestora într-un flux continuu de date electronice în direct care oferă date referitoare la prețuri și volume pentru fiecare instrument financiar</t>
        </is>
      </c>
      <c r="CS57" t="inlineStr">
        <is>
          <t/>
        </is>
      </c>
      <c r="CT57" t="inlineStr">
        <is>
          <t>oseba, ki je v skladu z določbami iz Direktive o trgih finančnih instrumentov pooblaščena za zagotavljanje storitve zbiranja poročil o trgovanju za [nekatere] finančne instrumente iz organiziranih trgov, večstranskih sistemov trgovanja, organiziranih trgovalnih sistemov in sistemov odobrenih objav ter njihovo združevanje v stalni elektronski tok podatkov v živo, ki v realnem času zagotavlja podatke o ceni in količini podatkov za posamezen finančni instrument</t>
        </is>
      </c>
      <c r="CU57" t="inlineStr">
        <is>
          <t>en person auktoriserad enligt detta direktiv att samla in rapporter om handeln med de finansiella instrument som förtecknas i artiklarna 6, 7, 10, 12 och 13, 20 och 21 i förordning (EU) nr 600/2014 från reglerade marknader, MTF-plattformar, OTF-plattformar och APA samt konsolidera dem till ett kontinuerligt elektroniskt informationsflöde med uppgifter om priser och volymer per finansiellt instrument</t>
        </is>
      </c>
    </row>
    <row r="58">
      <c r="A58" s="1" t="str">
        <f>HYPERLINK("https://iate.europa.eu/entry/result/3504770/all", "3504770")</f>
        <v>3504770</v>
      </c>
      <c r="B58" t="inlineStr">
        <is>
          <t>FINANCE</t>
        </is>
      </c>
      <c r="C58" t="inlineStr">
        <is>
          <t>FINANCE|financial institutions and credit</t>
        </is>
      </c>
      <c r="D58" t="inlineStr">
        <is>
          <t>динамично провизиране</t>
        </is>
      </c>
      <c r="E58" t="inlineStr">
        <is>
          <t>2</t>
        </is>
      </c>
      <c r="F58" t="inlineStr">
        <is>
          <t/>
        </is>
      </c>
      <c r="G58" t="inlineStr">
        <is>
          <t>tvorba dynamických opravných položek</t>
        </is>
      </c>
      <c r="H58" t="inlineStr">
        <is>
          <t>2</t>
        </is>
      </c>
      <c r="I58" t="inlineStr">
        <is>
          <t/>
        </is>
      </c>
      <c r="J58" t="inlineStr">
        <is>
          <t>fremadskuende hensættelse|dynamisk kapitalreserve|dynamisk hensættelse</t>
        </is>
      </c>
      <c r="K58" t="inlineStr">
        <is>
          <t>4|4|4</t>
        </is>
      </c>
      <c r="L58" t="inlineStr">
        <is>
          <t>||</t>
        </is>
      </c>
      <c r="M58" t="inlineStr">
        <is>
          <t>dynamische Eigenkapitalrückstellungen</t>
        </is>
      </c>
      <c r="N58" t="inlineStr">
        <is>
          <t>3</t>
        </is>
      </c>
      <c r="O58" t="inlineStr">
        <is>
          <t/>
        </is>
      </c>
      <c r="P58" t="inlineStr">
        <is>
          <t>δυναμικός σχηματισμός προβλέψεων|προνοητικός σχηματισμός αποθεματικών|δυναμικός σχηματισμός κεφαλαιακών αποθεματικών</t>
        </is>
      </c>
      <c r="Q58" t="inlineStr">
        <is>
          <t>2|3|4</t>
        </is>
      </c>
      <c r="R58" t="inlineStr">
        <is>
          <t>||</t>
        </is>
      </c>
      <c r="S58" t="inlineStr">
        <is>
          <t>dynamic capital reserving|forward-looking provisioning|dynamic provisioning</t>
        </is>
      </c>
      <c r="T58" t="inlineStr">
        <is>
          <t>1|1|3</t>
        </is>
      </c>
      <c r="U58" t="inlineStr">
        <is>
          <t>||</t>
        </is>
      </c>
      <c r="V58" t="inlineStr">
        <is>
          <t>provisión dinámica</t>
        </is>
      </c>
      <c r="W58" t="inlineStr">
        <is>
          <t>3</t>
        </is>
      </c>
      <c r="X58" t="inlineStr">
        <is>
          <t/>
        </is>
      </c>
      <c r="Y58" t="inlineStr">
        <is>
          <t>dünaamiliste reservide loomine|dünaamiliste kapitalireservide moodustamine</t>
        </is>
      </c>
      <c r="Z58" t="inlineStr">
        <is>
          <t>3|3</t>
        </is>
      </c>
      <c r="AA58" t="inlineStr">
        <is>
          <t>|</t>
        </is>
      </c>
      <c r="AB58" t="inlineStr">
        <is>
          <t>dynaamiset varaukset|dynaamiset pääoman varaukset</t>
        </is>
      </c>
      <c r="AC58" t="inlineStr">
        <is>
          <t>3|3</t>
        </is>
      </c>
      <c r="AD58" t="inlineStr">
        <is>
          <t>|</t>
        </is>
      </c>
      <c r="AE58" t="inlineStr">
        <is>
          <t>provisions dynamiques|provisionnement dynamique|provisionnement prospectif</t>
        </is>
      </c>
      <c r="AF58" t="inlineStr">
        <is>
          <t>3|3|3</t>
        </is>
      </c>
      <c r="AG58" t="inlineStr">
        <is>
          <t>||</t>
        </is>
      </c>
      <c r="AH58" t="inlineStr">
        <is>
          <t>cúlchistiú dinimiciúil caipitil|soláthar dinimiciúil</t>
        </is>
      </c>
      <c r="AI58" t="inlineStr">
        <is>
          <t>3|3</t>
        </is>
      </c>
      <c r="AJ58" t="inlineStr">
        <is>
          <t>|</t>
        </is>
      </c>
      <c r="AK58" t="inlineStr">
        <is>
          <t>dinamičko rezerviranje</t>
        </is>
      </c>
      <c r="AL58" t="inlineStr">
        <is>
          <t>3</t>
        </is>
      </c>
      <c r="AM58" t="inlineStr">
        <is>
          <t/>
        </is>
      </c>
      <c r="AN58" t="inlineStr">
        <is>
          <t>dinamikus céltartalékolás|dinamikus céltartalékképzés|dinamikus tartalékolás|előretekintő céltartalékolás</t>
        </is>
      </c>
      <c r="AO58" t="inlineStr">
        <is>
          <t>4|4|4|3</t>
        </is>
      </c>
      <c r="AP58" t="inlineStr">
        <is>
          <t>|preferred||</t>
        </is>
      </c>
      <c r="AQ58" t="inlineStr">
        <is>
          <t>accantonamento dinamico|accantonamento dinamico di capitale|accantonamento per il futuro</t>
        </is>
      </c>
      <c r="AR58" t="inlineStr">
        <is>
          <t>3|3|3</t>
        </is>
      </c>
      <c r="AS58" t="inlineStr">
        <is>
          <t>||</t>
        </is>
      </c>
      <c r="AT58" t="inlineStr">
        <is>
          <t>dinamiškas atsargų kaupimas</t>
        </is>
      </c>
      <c r="AU58" t="inlineStr">
        <is>
          <t>3</t>
        </is>
      </c>
      <c r="AV58" t="inlineStr">
        <is>
          <t/>
        </is>
      </c>
      <c r="AW58" t="inlineStr">
        <is>
          <t>dinamisko uzkrājumu veidošana|dinamisku uzkrājumu veidošana</t>
        </is>
      </c>
      <c r="AX58" t="inlineStr">
        <is>
          <t>3|3</t>
        </is>
      </c>
      <c r="AY58" t="inlineStr">
        <is>
          <t>|</t>
        </is>
      </c>
      <c r="AZ58" t="inlineStr">
        <is>
          <t/>
        </is>
      </c>
      <c r="BA58" t="inlineStr">
        <is>
          <t/>
        </is>
      </c>
      <c r="BB58" t="inlineStr">
        <is>
          <t/>
        </is>
      </c>
      <c r="BC58" t="inlineStr">
        <is>
          <t>dynamic provisioning</t>
        </is>
      </c>
      <c r="BD58" t="inlineStr">
        <is>
          <t>3</t>
        </is>
      </c>
      <c r="BE58" t="inlineStr">
        <is>
          <t/>
        </is>
      </c>
      <c r="BF58" t="inlineStr">
        <is>
          <t>dynamiczne ustalanie rezerw|dynamiczne tworzenie rezerw kapitałowych</t>
        </is>
      </c>
      <c r="BG58" t="inlineStr">
        <is>
          <t>3|3</t>
        </is>
      </c>
      <c r="BH58" t="inlineStr">
        <is>
          <t>|</t>
        </is>
      </c>
      <c r="BI58" t="inlineStr">
        <is>
          <t>provisionamento dinâmico</t>
        </is>
      </c>
      <c r="BJ58" t="inlineStr">
        <is>
          <t>3</t>
        </is>
      </c>
      <c r="BK58" t="inlineStr">
        <is>
          <t/>
        </is>
      </c>
      <c r="BL58" t="inlineStr">
        <is>
          <t>constituire de provizioane dinamice</t>
        </is>
      </c>
      <c r="BM58" t="inlineStr">
        <is>
          <t>3</t>
        </is>
      </c>
      <c r="BN58" t="inlineStr">
        <is>
          <t/>
        </is>
      </c>
      <c r="BO58" t="inlineStr">
        <is>
          <t>dynamická tvorba opravných položiek</t>
        </is>
      </c>
      <c r="BP58" t="inlineStr">
        <is>
          <t>3</t>
        </is>
      </c>
      <c r="BQ58" t="inlineStr">
        <is>
          <t/>
        </is>
      </c>
      <c r="BR58" t="inlineStr">
        <is>
          <t>dinamična rezervacija kapitala</t>
        </is>
      </c>
      <c r="BS58" t="inlineStr">
        <is>
          <t>3</t>
        </is>
      </c>
      <c r="BT58" t="inlineStr">
        <is>
          <t/>
        </is>
      </c>
      <c r="BU58" t="inlineStr">
        <is>
          <t>dynamiska avsättningar|framåtblickande avsättningar|dynamiska kapitalavsättningar</t>
        </is>
      </c>
      <c r="BV58" t="inlineStr">
        <is>
          <t>3|3|3</t>
        </is>
      </c>
      <c r="BW58" t="inlineStr">
        <is>
          <t>||</t>
        </is>
      </c>
      <c r="BX58" t="inlineStr">
        <is>
          <t/>
        </is>
      </c>
      <c r="BY58" t="inlineStr">
        <is>
          <t>vytvoření kapitálové rezervy bank v příznivých časech, kteráby mohla být následně rozpuštěna v nepříznivém období</t>
        </is>
      </c>
      <c r="BZ58" t="inlineStr">
        <is>
          <t>Dynamiske hensættelser / kapitalreserver / fremadskuende hensættelser fungerer som en reservebeholdning, der opbygges i tider med højkonjunktur, til dækning af forventede tab i en periode med lavkonjunktur. Implementeringen af dynamiske hensættelser / kapitalreserver / fremadskuende hensættelser har for øje at sikre, at kreditinstitutter har tilstrækkelige reserver, der kan dække forventede tab, som kan forekommer over en konjunkturcyklus.</t>
        </is>
      </c>
      <c r="CA58" t="inlineStr">
        <is>
          <t/>
        </is>
      </c>
      <c r="CB58" t="inlineStr">
        <is>
          <t>Ο δυναμικός σχηματισμός προβλέψεων αφορά τον σχηματισμό προβλέψεων για τις «αναμενόμενες» πιστωτικές ζημίες από τα ανοίγματα, ενώ οι εφεδρείες αφορούν τις «μη αναμενόμενες» ζημίες.</t>
        </is>
      </c>
      <c r="CC58" t="inlineStr">
        <is>
          <t>banks build up a buffer (reserve) to cover expected loss from the time a loan is taken on</t>
        </is>
      </c>
      <c r="CD58" t="inlineStr">
        <is>
          <t/>
        </is>
      </c>
      <c r="CE58" t="inlineStr">
        <is>
          <t/>
        </is>
      </c>
      <c r="CF58" t="inlineStr">
        <is>
          <t/>
        </is>
      </c>
      <c r="CG58" t="inlineStr">
        <is>
          <t>constitution de provisions prélevées sur les bénéfices au cours des périodes de conjoncture favorable, en vue de couvrir les pertes attendues sur les portefeuilles de crédit, qui pourrait contribuer à limiter la procyclicité [ &lt;a href="/entry/result/2247282/all" id="ENTRY_TO_ENTRY_CONVERTER" target="_blank"&gt;IATE:2247282&lt;/a&gt; ]</t>
        </is>
      </c>
      <c r="CH58" t="inlineStr">
        <is>
          <t/>
        </is>
      </c>
      <c r="CI58" t="inlineStr">
        <is>
          <t/>
        </is>
      </c>
      <c r="CJ58" t="inlineStr">
        <is>
          <t>olyan módszer, amely szerint a hitelintézetek a gazdasági ciklus felfelé ívelő szakaszában a kockázatok által indokolt mértéknél magasabb tartalékot képeznek, amelyet a ciklus lefelé tartó szakaszában elszenvedett veszteségek fedezésére felhasználhatnak</t>
        </is>
      </c>
      <c r="CK58" t="inlineStr">
        <is>
          <t>accantonamento aggiornato sulla base delle esigenze di periodo</t>
        </is>
      </c>
      <c r="CL58" t="inlineStr">
        <is>
          <t/>
        </is>
      </c>
      <c r="CM58" t="inlineStr">
        <is>
          <t/>
        </is>
      </c>
      <c r="CN58" t="inlineStr">
        <is>
          <t/>
        </is>
      </c>
      <c r="CO58" t="inlineStr">
        <is>
          <t>Een methode om anticyclisch kapitaalbuffers op te bouwen bij banken: in goede tijden worden hogere kapitaalbuffers opgebouwd. Het 'dynamic provisioning' model kijkt in tegenstelling tot andere modellen niet vooruit (het berekent niet de kans op toekomstige verliezen), maar juist achteruit, naar de historie; op basis van gerealiseerde verliezen voor verschillende typen krediet (homogene groepen krediet, zoals hypotheken, credit cards, leningen aan het mkb, enzovoorts) wordt de hoogte van kapitaalbuffers op de balansdatum berekend.</t>
        </is>
      </c>
      <c r="CP58" t="inlineStr">
        <is>
          <t/>
        </is>
      </c>
      <c r="CQ58" t="inlineStr">
        <is>
          <t>Acumulação de provisões para perdas de crédito «esperadas» inerentes às exposições.</t>
        </is>
      </c>
      <c r="CR58" t="inlineStr">
        <is>
          <t/>
        </is>
      </c>
      <c r="CS58" t="inlineStr">
        <is>
          <t>tvorba opravných položiek na úvery každoročne v súlade s pravdepodobnosťou strát očakávaných na základe historického vývoja strát, ktoré sú dlhšie ako životnosť úverov. Tento všeobecný mechanizmus je založený na skutočnosti, že banky sa pokúšajú odhadnúť na základe dlhého historického radu priemerné percento strát, s ktorým porovnávajú aktuálnu výšku opravných položiek. Výška opravných položiek je následne prispôsobená podľa priemerného percenta. Systém dovoľuje bankám, aby boli viac obozretné v čase ekonomického rastu a dovoľuje im uvoľniť/znížiť opravné položky v čase, keď je to potrebné.</t>
        </is>
      </c>
      <c r="CT58" t="inlineStr">
        <is>
          <t/>
        </is>
      </c>
      <c r="CU58" t="inlineStr">
        <is>
          <t>---</t>
        </is>
      </c>
    </row>
    <row r="59">
      <c r="A59" s="1" t="str">
        <f>HYPERLINK("https://iate.europa.eu/entry/result/3579120/all", "3579120")</f>
        <v>3579120</v>
      </c>
      <c r="B59" t="inlineStr">
        <is>
          <t>FINANCE</t>
        </is>
      </c>
      <c r="C59" t="inlineStr">
        <is>
          <t>FINANCE</t>
        </is>
      </c>
      <c r="D59" t="inlineStr">
        <is>
          <t/>
        </is>
      </c>
      <c r="E59" t="inlineStr">
        <is>
          <t/>
        </is>
      </c>
      <c r="F59" t="inlineStr">
        <is>
          <t/>
        </is>
      </c>
      <c r="G59" t="inlineStr">
        <is>
          <t/>
        </is>
      </c>
      <c r="H59" t="inlineStr">
        <is>
          <t/>
        </is>
      </c>
      <c r="I59" t="inlineStr">
        <is>
          <t/>
        </is>
      </c>
      <c r="J59" t="inlineStr">
        <is>
          <t>rentebenchmark</t>
        </is>
      </c>
      <c r="K59" t="inlineStr">
        <is>
          <t>3</t>
        </is>
      </c>
      <c r="L59" t="inlineStr">
        <is>
          <t/>
        </is>
      </c>
      <c r="M59" t="inlineStr">
        <is>
          <t/>
        </is>
      </c>
      <c r="N59" t="inlineStr">
        <is>
          <t/>
        </is>
      </c>
      <c r="O59" t="inlineStr">
        <is>
          <t/>
        </is>
      </c>
      <c r="P59" t="inlineStr">
        <is>
          <t/>
        </is>
      </c>
      <c r="Q59" t="inlineStr">
        <is>
          <t/>
        </is>
      </c>
      <c r="R59" t="inlineStr">
        <is>
          <t/>
        </is>
      </c>
      <c r="S59" t="inlineStr">
        <is>
          <t>interest rate benchmark</t>
        </is>
      </c>
      <c r="T59" t="inlineStr">
        <is>
          <t>3</t>
        </is>
      </c>
      <c r="U59" t="inlineStr">
        <is>
          <t/>
        </is>
      </c>
      <c r="V59" t="inlineStr">
        <is>
          <t/>
        </is>
      </c>
      <c r="W59" t="inlineStr">
        <is>
          <t/>
        </is>
      </c>
      <c r="X59" t="inlineStr">
        <is>
          <t/>
        </is>
      </c>
      <c r="Y59" t="inlineStr">
        <is>
          <t/>
        </is>
      </c>
      <c r="Z59" t="inlineStr">
        <is>
          <t/>
        </is>
      </c>
      <c r="AA59" t="inlineStr">
        <is>
          <t/>
        </is>
      </c>
      <c r="AB59" t="inlineStr">
        <is>
          <t/>
        </is>
      </c>
      <c r="AC59" t="inlineStr">
        <is>
          <t/>
        </is>
      </c>
      <c r="AD59" t="inlineStr">
        <is>
          <t/>
        </is>
      </c>
      <c r="AE59" t="inlineStr">
        <is>
          <t>taux d’intérêt de référence|indice de référence de taux d’intérêt</t>
        </is>
      </c>
      <c r="AF59" t="inlineStr">
        <is>
          <t>2|2</t>
        </is>
      </c>
      <c r="AG59" t="inlineStr">
        <is>
          <t>|</t>
        </is>
      </c>
      <c r="AH59" t="inlineStr">
        <is>
          <t/>
        </is>
      </c>
      <c r="AI59" t="inlineStr">
        <is>
          <t/>
        </is>
      </c>
      <c r="AJ59" t="inlineStr">
        <is>
          <t/>
        </is>
      </c>
      <c r="AK59" t="inlineStr">
        <is>
          <t/>
        </is>
      </c>
      <c r="AL59" t="inlineStr">
        <is>
          <t/>
        </is>
      </c>
      <c r="AM59" t="inlineStr">
        <is>
          <t/>
        </is>
      </c>
      <c r="AN59" t="inlineStr">
        <is>
          <t/>
        </is>
      </c>
      <c r="AO59" t="inlineStr">
        <is>
          <t/>
        </is>
      </c>
      <c r="AP59" t="inlineStr">
        <is>
          <t/>
        </is>
      </c>
      <c r="AQ59" t="inlineStr">
        <is>
          <t>indice di riferimento per la determinazione dei tassi di interesse</t>
        </is>
      </c>
      <c r="AR59" t="inlineStr">
        <is>
          <t>3</t>
        </is>
      </c>
      <c r="AS59" t="inlineStr">
        <is>
          <t/>
        </is>
      </c>
      <c r="AT59" t="inlineStr">
        <is>
          <t/>
        </is>
      </c>
      <c r="AU59" t="inlineStr">
        <is>
          <t/>
        </is>
      </c>
      <c r="AV59" t="inlineStr">
        <is>
          <t/>
        </is>
      </c>
      <c r="AW59" t="inlineStr">
        <is>
          <t/>
        </is>
      </c>
      <c r="AX59" t="inlineStr">
        <is>
          <t/>
        </is>
      </c>
      <c r="AY59" t="inlineStr">
        <is>
          <t/>
        </is>
      </c>
      <c r="AZ59" t="inlineStr">
        <is>
          <t>parametru referenzjarju tar-rati tal-imgħax</t>
        </is>
      </c>
      <c r="BA59" t="inlineStr">
        <is>
          <t>3</t>
        </is>
      </c>
      <c r="BB59" t="inlineStr">
        <is>
          <t/>
        </is>
      </c>
      <c r="BC59" t="inlineStr">
        <is>
          <t/>
        </is>
      </c>
      <c r="BD59" t="inlineStr">
        <is>
          <t/>
        </is>
      </c>
      <c r="BE59" t="inlineStr">
        <is>
          <t/>
        </is>
      </c>
      <c r="BF59" t="inlineStr">
        <is>
          <t>wskaźnik referencyjny stóp procentowych</t>
        </is>
      </c>
      <c r="BG59" t="inlineStr">
        <is>
          <t>3</t>
        </is>
      </c>
      <c r="BH59" t="inlineStr">
        <is>
          <t/>
        </is>
      </c>
      <c r="BI59" t="inlineStr">
        <is>
          <t/>
        </is>
      </c>
      <c r="BJ59" t="inlineStr">
        <is>
          <t/>
        </is>
      </c>
      <c r="BK59" t="inlineStr">
        <is>
          <t/>
        </is>
      </c>
      <c r="BL59" t="inlineStr">
        <is>
          <t/>
        </is>
      </c>
      <c r="BM59" t="inlineStr">
        <is>
          <t/>
        </is>
      </c>
      <c r="BN59" t="inlineStr">
        <is>
          <t/>
        </is>
      </c>
      <c r="BO59" t="inlineStr">
        <is>
          <t/>
        </is>
      </c>
      <c r="BP59" t="inlineStr">
        <is>
          <t/>
        </is>
      </c>
      <c r="BQ59" t="inlineStr">
        <is>
          <t/>
        </is>
      </c>
      <c r="BR59" t="inlineStr">
        <is>
          <t/>
        </is>
      </c>
      <c r="BS59" t="inlineStr">
        <is>
          <t/>
        </is>
      </c>
      <c r="BT59" t="inlineStr">
        <is>
          <t/>
        </is>
      </c>
      <c r="BU59" t="inlineStr">
        <is>
          <t/>
        </is>
      </c>
      <c r="BV59" t="inlineStr">
        <is>
          <t/>
        </is>
      </c>
      <c r="BW59" t="inlineStr">
        <is>
          <t/>
        </is>
      </c>
      <c r="BX59" t="inlineStr">
        <is>
          <t/>
        </is>
      </c>
      <c r="BY59" t="inlineStr">
        <is>
          <t/>
        </is>
      </c>
      <c r="BZ59" t="inlineStr">
        <is>
          <t>et benchmark, som er fastsat på grundlag af den rentesats, hvortil banker kan udlåne til eller låne af andre banker eller agenter, som ikke er banker, på pengemarkedet</t>
        </is>
      </c>
      <c r="CA59" t="inlineStr">
        <is>
          <t/>
        </is>
      </c>
      <c r="CB59" t="inlineStr">
        <is>
          <t/>
        </is>
      </c>
      <c r="CC59" t="inlineStr">
        <is>
          <t>benchmark which is determined on the basis of the rate at which banks may lend to, or borrow from, other banks, or agents other than banks, in the money market</t>
        </is>
      </c>
      <c r="CD59" t="inlineStr">
        <is>
          <t/>
        </is>
      </c>
      <c r="CE59" t="inlineStr">
        <is>
          <t/>
        </is>
      </c>
      <c r="CF59" t="inlineStr">
        <is>
          <t/>
        </is>
      </c>
      <c r="CG59" t="inlineStr">
        <is>
          <t>indice
de référence qui est déterminé sur la base du taux auquel les banques peuvent,
sur le marché monétaire, prêter des fonds à d'autres banques ou à des agents
autres que des banques ou leur emprunter des fonds</t>
        </is>
      </c>
      <c r="CH59" t="inlineStr">
        <is>
          <t/>
        </is>
      </c>
      <c r="CI59" t="inlineStr">
        <is>
          <t/>
        </is>
      </c>
      <c r="CJ59" t="inlineStr">
        <is>
          <t/>
        </is>
      </c>
      <c r="CK59" t="inlineStr">
        <is>
          <t>indice di riferimento determinato sulla base del tasso al quale le
banche possono accendere o concedere prestiti nel mercato monetario presso o ad
altre banche o altri agenti, diversi dalle banche</t>
        </is>
      </c>
      <c r="CL59" t="inlineStr">
        <is>
          <t/>
        </is>
      </c>
      <c r="CM59" t="inlineStr">
        <is>
          <t/>
        </is>
      </c>
      <c r="CN59" t="inlineStr">
        <is>
          <t>parametru referenzjarju li jiġi determinat abbażi tar-rata li biha l-banek jistgħu jsellfu lil, jew jissellfu mingħand, banek jew aġenti oħra apparti banek, fis-suq monetarju</t>
        </is>
      </c>
      <c r="CO59" t="inlineStr">
        <is>
          <t/>
        </is>
      </c>
      <c r="CP59" t="inlineStr">
        <is>
          <t>wskaźnik referencyjny, który [...] jest wyznaczany w oparciu o stopę, według której banki mogą udzielać pożyczek innym bankom lub agentom lub pożyczać od innych banków lub agentów na rynku finansowym</t>
        </is>
      </c>
      <c r="CQ59" t="inlineStr">
        <is>
          <t/>
        </is>
      </c>
      <c r="CR59" t="inlineStr">
        <is>
          <t/>
        </is>
      </c>
      <c r="CS59" t="inlineStr">
        <is>
          <t/>
        </is>
      </c>
      <c r="CT59" t="inlineStr">
        <is>
          <t/>
        </is>
      </c>
      <c r="CU59" t="inlineStr">
        <is>
          <t/>
        </is>
      </c>
    </row>
    <row r="60">
      <c r="A60" s="1" t="str">
        <f>HYPERLINK("https://iate.europa.eu/entry/result/920358/all", "920358")</f>
        <v>920358</v>
      </c>
      <c r="B60" t="inlineStr">
        <is>
          <t>EDUCATION AND COMMUNICATIONS</t>
        </is>
      </c>
      <c r="C60" t="inlineStr">
        <is>
          <t>EDUCATION AND COMMUNICATIONS|information technology and data processing</t>
        </is>
      </c>
      <c r="D60" t="inlineStr">
        <is>
          <t>принципът „необходимост да се знае“</t>
        </is>
      </c>
      <c r="E60" t="inlineStr">
        <is>
          <t>3</t>
        </is>
      </c>
      <c r="F60" t="inlineStr">
        <is>
          <t/>
        </is>
      </c>
      <c r="G60" t="inlineStr">
        <is>
          <t>potřeba znát|zásada „vědět jen to nejnutnější“</t>
        </is>
      </c>
      <c r="H60" t="inlineStr">
        <is>
          <t>3|3</t>
        </is>
      </c>
      <c r="I60" t="inlineStr">
        <is>
          <t>preferred|</t>
        </is>
      </c>
      <c r="J60" t="inlineStr">
        <is>
          <t>behov for at vide-princippet|need to know-princippet</t>
        </is>
      </c>
      <c r="K60" t="inlineStr">
        <is>
          <t>3|3</t>
        </is>
      </c>
      <c r="L60" t="inlineStr">
        <is>
          <t>|</t>
        </is>
      </c>
      <c r="M60" t="inlineStr">
        <is>
          <t>Kenntnis nur, wenn nötig|Kenntnis notwendig|Notwendigkeit einer Kenntnis|Grundsatz "Kenntnis nur, wenn nötig"</t>
        </is>
      </c>
      <c r="N60" t="inlineStr">
        <is>
          <t>3|3|2|3</t>
        </is>
      </c>
      <c r="O60" t="inlineStr">
        <is>
          <t>|||</t>
        </is>
      </c>
      <c r="P60" t="inlineStr">
        <is>
          <t>ανάγκη να γνωρίζει|ανάγκη να γνωρίζω|χρειάζεται να γνωρίζω</t>
        </is>
      </c>
      <c r="Q60" t="inlineStr">
        <is>
          <t>3|3|3</t>
        </is>
      </c>
      <c r="R60" t="inlineStr">
        <is>
          <t>||</t>
        </is>
      </c>
      <c r="S60" t="inlineStr">
        <is>
          <t>need-to-know principle|need-to-know principle|need to know|"need to know"</t>
        </is>
      </c>
      <c r="T60" t="inlineStr">
        <is>
          <t>1|3|3|3</t>
        </is>
      </c>
      <c r="U60" t="inlineStr">
        <is>
          <t>|||</t>
        </is>
      </c>
      <c r="V60" t="inlineStr">
        <is>
          <t>necesidad de conocer|necesidad de saber</t>
        </is>
      </c>
      <c r="W60" t="inlineStr">
        <is>
          <t>3|3</t>
        </is>
      </c>
      <c r="X60" t="inlineStr">
        <is>
          <t>|</t>
        </is>
      </c>
      <c r="Y60" t="inlineStr">
        <is>
          <t/>
        </is>
      </c>
      <c r="Z60" t="inlineStr">
        <is>
          <t/>
        </is>
      </c>
      <c r="AA60" t="inlineStr">
        <is>
          <t/>
        </is>
      </c>
      <c r="AB60" t="inlineStr">
        <is>
          <t>tehtävien mukainen valtuutus|tiedonsaantitarve|tarpeellisuusperiaate</t>
        </is>
      </c>
      <c r="AC60" t="inlineStr">
        <is>
          <t>2|3|3</t>
        </is>
      </c>
      <c r="AD60" t="inlineStr">
        <is>
          <t>||</t>
        </is>
      </c>
      <c r="AE60" t="inlineStr">
        <is>
          <t>besoin d'en connaître</t>
        </is>
      </c>
      <c r="AF60" t="inlineStr">
        <is>
          <t>3</t>
        </is>
      </c>
      <c r="AG60" t="inlineStr">
        <is>
          <t/>
        </is>
      </c>
      <c r="AH60" t="inlineStr">
        <is>
          <t/>
        </is>
      </c>
      <c r="AI60" t="inlineStr">
        <is>
          <t/>
        </is>
      </c>
      <c r="AJ60" t="inlineStr">
        <is>
          <t/>
        </is>
      </c>
      <c r="AK60" t="inlineStr">
        <is>
          <t/>
        </is>
      </c>
      <c r="AL60" t="inlineStr">
        <is>
          <t/>
        </is>
      </c>
      <c r="AM60" t="inlineStr">
        <is>
          <t/>
        </is>
      </c>
      <c r="AN60" t="inlineStr">
        <is>
          <t>a szükséges ismeret elve</t>
        </is>
      </c>
      <c r="AO60" t="inlineStr">
        <is>
          <t>4</t>
        </is>
      </c>
      <c r="AP60" t="inlineStr">
        <is>
          <t/>
        </is>
      </c>
      <c r="AQ60" t="inlineStr">
        <is>
          <t>"need to know"|necessità di sapere|necessità di conoscere</t>
        </is>
      </c>
      <c r="AR60" t="inlineStr">
        <is>
          <t>3|3|4</t>
        </is>
      </c>
      <c r="AS60" t="inlineStr">
        <is>
          <t>||</t>
        </is>
      </c>
      <c r="AT60" t="inlineStr">
        <is>
          <t>būtinybės žinoti principas|būtinybė žinoti|principas „būtina žinoti“</t>
        </is>
      </c>
      <c r="AU60" t="inlineStr">
        <is>
          <t>3|3|2</t>
        </is>
      </c>
      <c r="AV60" t="inlineStr">
        <is>
          <t>||</t>
        </is>
      </c>
      <c r="AW60" t="inlineStr">
        <is>
          <t>vajadzība pēc informācijas|princips "kam jāzina"|princips "nepieciešamība zināt"</t>
        </is>
      </c>
      <c r="AX60" t="inlineStr">
        <is>
          <t>2|2|2</t>
        </is>
      </c>
      <c r="AY60" t="inlineStr">
        <is>
          <t>||</t>
        </is>
      </c>
      <c r="AZ60" t="inlineStr">
        <is>
          <t>ħtieġa għall-informazzjoni|ħtieġa ta' tagħrif</t>
        </is>
      </c>
      <c r="BA60" t="inlineStr">
        <is>
          <t>3|3</t>
        </is>
      </c>
      <c r="BB60" t="inlineStr">
        <is>
          <t>|</t>
        </is>
      </c>
      <c r="BC60" t="inlineStr">
        <is>
          <t>noodzaak van kennisneming|kennisnemingsbehoefte|need-to-know</t>
        </is>
      </c>
      <c r="BD60" t="inlineStr">
        <is>
          <t>3|3|3</t>
        </is>
      </c>
      <c r="BE60" t="inlineStr">
        <is>
          <t>||</t>
        </is>
      </c>
      <c r="BF60" t="inlineStr">
        <is>
          <t>zasada wiedzy koniecznej|zasada ograniczonego dostępu</t>
        </is>
      </c>
      <c r="BG60" t="inlineStr">
        <is>
          <t>3|3</t>
        </is>
      </c>
      <c r="BH60" t="inlineStr">
        <is>
          <t>|</t>
        </is>
      </c>
      <c r="BI60" t="inlineStr">
        <is>
          <t>necessidade de tomar conhecimento|princípio da necessidade de conhecer|necessidade de conhecer</t>
        </is>
      </c>
      <c r="BJ60" t="inlineStr">
        <is>
          <t>3|3|3</t>
        </is>
      </c>
      <c r="BK60" t="inlineStr">
        <is>
          <t>||</t>
        </is>
      </c>
      <c r="BL60" t="inlineStr">
        <is>
          <t>necesitatea de a cunoaște</t>
        </is>
      </c>
      <c r="BM60" t="inlineStr">
        <is>
          <t>4</t>
        </is>
      </c>
      <c r="BN60" t="inlineStr">
        <is>
          <t/>
        </is>
      </c>
      <c r="BO60" t="inlineStr">
        <is>
          <t>potreba poznať|zásada „need-to-know“</t>
        </is>
      </c>
      <c r="BP60" t="inlineStr">
        <is>
          <t>3|3</t>
        </is>
      </c>
      <c r="BQ60" t="inlineStr">
        <is>
          <t>|</t>
        </is>
      </c>
      <c r="BR60" t="inlineStr">
        <is>
          <t>potreba po seznanitvi</t>
        </is>
      </c>
      <c r="BS60" t="inlineStr">
        <is>
          <t>3</t>
        </is>
      </c>
      <c r="BT60" t="inlineStr">
        <is>
          <t/>
        </is>
      </c>
      <c r="BU60" t="inlineStr">
        <is>
          <t>behovsenlig behörighet|behov av uppgifter</t>
        </is>
      </c>
      <c r="BV60" t="inlineStr">
        <is>
          <t>3|3</t>
        </is>
      </c>
      <c r="BW60" t="inlineStr">
        <is>
          <t>|</t>
        </is>
      </c>
      <c r="BX60" t="inlineStr">
        <is>
          <t>необходимостта да се получи достъп до класифицирана информация във връзка със служебни задължения и/или за изпълнение на конкретна служебна задача</t>
        </is>
      </c>
      <c r="BY60" t="inlineStr">
        <is>
          <t>skutečnost, že přístup k (utajovaným) informacím je omezen na oprávněné osoby, které potřebují přístup k těmto (utajovaným) informacím k výkonu svých úředních povinností</t>
        </is>
      </c>
      <c r="BZ60" t="inlineStr">
        <is>
          <t>princip om, at klassificerede oplysninger kun videregives til de personer, for hvem aktindsigt er tjenstlig nødvendig, hvilket er af afgørende betydning for alle sikkerhedsaspekter</t>
        </is>
      </c>
      <c r="CA60" t="inlineStr">
        <is>
          <t>Grundsatz, wonach von einer Verschlusssache nur Personen Kenntnis erhalten dürfen, die aufgrund ihrer Dienstpflichten Zugang zu ihr haben müssen, d.h. sie einsehen, bearbeiten oder verwalten müssen</t>
        </is>
      </c>
      <c r="CB60" t="inlineStr">
        <is>
          <t>Ο όρος σημαίνει τις περιπτώσεις που ο αποδέκτης των δεδομένων ή πληροφοριών αιτείται να λάβει γνώση των εν λόγω πληροφοριών για μια συγκεκριμένη και εγκεκριμένη ανάγκη που δημιουργείται σε αναφορά με τη θέση, το ρόλο, το αξίωμα ή τα καθήκοντά του.</t>
        </is>
      </c>
      <c r="CC60" t="inlineStr">
        <is>
          <t>Principle according to which information is intended only to be disclosed to persons or organisations who need such information to fulfil their task.</t>
        </is>
      </c>
      <c r="CD60" t="inlineStr">
        <is>
          <t/>
        </is>
      </c>
      <c r="CE60" t="inlineStr">
        <is>
          <t/>
        </is>
      </c>
      <c r="CF60" t="inlineStr">
        <is>
          <t>"periaate(...), jonka mukaan turvallisuusluokiteltua tietoa voidaan luovuttaa henkilölle ainoastaan hänen virallisten velvoitteidensa tai tehtäviensä yhteydessä"</t>
        </is>
      </c>
      <c r="CG60" t="inlineStr">
        <is>
          <t>"Principe du besoin d'en connaître: ce concept essentiel précise que l'accès aux informations classifiées n'est autorisé qu'aux personnes ayant réellement besoin de connaître ces informations pour l'exercice de leurs fonctions."</t>
        </is>
      </c>
      <c r="CH60" t="inlineStr">
        <is>
          <t/>
        </is>
      </c>
      <c r="CI60" t="inlineStr">
        <is>
          <t/>
        </is>
      </c>
      <c r="CJ60" t="inlineStr">
        <is>
          <t>Minősített adatot csak az ismerhet meg, akinek az állami vagy közfeladata ellátásához feltétlenül szükséges. Önmagában valakinek a beosztása, megbízatása, rangja stb. még nem jogosítja fel a minősített adat megismerésére. A nemzetközi terminológiában a szükséges ismeret elve „need-to-know” elvként vált ismertté.</t>
        </is>
      </c>
      <c r="CK60" t="inlineStr">
        <is>
          <t>Limitazione della combinazione delle informazioni disponibili a un individuo in base al principio che è necessario conoscere solo ciò che serve a svolgere le proprie funzioni (need to know) per non pregiudicare la sicurezza globale del sistema.</t>
        </is>
      </c>
      <c r="CL60" t="inlineStr">
        <is>
          <t>principas, kuriuo remiantis informacija gali būti atskleista tik tiems asmenims ar organizacijoms, kuriems tokios informacijos reikia, kad jie galėtų vykdyti savo užduotis</t>
        </is>
      </c>
      <c r="CM60" t="inlineStr">
        <is>
          <t>princips, kad informāciju ir paredzēts atklāt tikai tām personām vai organizācijām, kurām šī informācija ir vajadzīga darba pienākumu izpildei</t>
        </is>
      </c>
      <c r="CN60" t="inlineStr">
        <is>
          <t>prinċipju skont liema l-informazzjoni tingħata biss lill-persuni u/jew lill-organizzazzjonijiet li jkunu jeħtieġuha sabiex iwettqu l-kompiti jew jaqdu l-funzjonijiet tagħhom</t>
        </is>
      </c>
      <c r="CO60" t="inlineStr">
        <is>
          <t>"het beginsel dat toegang tot gerubriceerde gegevens beperkt moet zijn tot degenen die daarvan gebruik moeten maken om hun officiële taken uit te oefenen"</t>
        </is>
      </c>
      <c r="CP60" t="inlineStr">
        <is>
          <t>zasada, zgodnie z którą osoba, która ma stać się odbiorcą informacji, może uzyskać do niej dostęp, zapoznać się z nią lub też wejść w jej posiadanie jedynie w ramach pełnienia funkcji lub wykonywania swoich zadań służbowych</t>
        </is>
      </c>
      <c r="CQ60" t="inlineStr">
        <is>
          <t>Princípio que estabelece que o acesso a informações classificadas apenas seja concedido às pessoas que tenham realmente necessidade de as conhecer para o bom desempenho das suas funções.</t>
        </is>
      </c>
      <c r="CR60" t="inlineStr">
        <is>
          <t>Principiu conform căruia accesul la informații clasificate se acordă în mod individual numai persoanelor care, pentru îndeplinirea îndatoririlor de serviciu, trebuie să lucreze cu astfel de informații sau să aibă acces la acestea.</t>
        </is>
      </c>
      <c r="CS60" t="inlineStr">
        <is>
          <t/>
        </is>
      </c>
      <c r="CT60" t="inlineStr">
        <is>
          <t>"načelo, po katerem bi bilo treba dostop do tajnih podatkov omejiti na tiste, ki jih potrebujejo pri opravljanju svojih uradnih dolžnosti"</t>
        </is>
      </c>
      <c r="CU60" t="inlineStr">
        <is>
          <t>"behovsenlig behörighet (need to know): princip som innebär att individ ges tillgång till konfidentiell information endast i den omfattning som bestäms av behovet att fullgöra auktoriserade uppgifter. Denna princip syftar till att till ett minimum begränsa den mängd sekretessbelagd information till vilken han/hon har tillgång för att på så sätt begränsa akdekonsekvenserna."</t>
        </is>
      </c>
    </row>
    <row r="61">
      <c r="A61" s="1" t="str">
        <f>HYPERLINK("https://iate.europa.eu/entry/result/3576103/all", "3576103")</f>
        <v>3576103</v>
      </c>
      <c r="B61" t="inlineStr">
        <is>
          <t>FINANCE</t>
        </is>
      </c>
      <c r="C61" t="inlineStr">
        <is>
          <t>FINANCE|financing and investment|financing</t>
        </is>
      </c>
      <c r="D61" t="inlineStr">
        <is>
          <t>европейски доставчик на услуги за колективно финансиране|доставчик на услуги за колективно финансиране</t>
        </is>
      </c>
      <c r="E61" t="inlineStr">
        <is>
          <t>3|3</t>
        </is>
      </c>
      <c r="F61" t="inlineStr">
        <is>
          <t>|</t>
        </is>
      </c>
      <c r="G61" t="inlineStr">
        <is>
          <t>(evropský) poskytovatel služeb skupinového financování</t>
        </is>
      </c>
      <c r="H61" t="inlineStr">
        <is>
          <t>3</t>
        </is>
      </c>
      <c r="I61" t="inlineStr">
        <is>
          <t/>
        </is>
      </c>
      <c r="J61" t="inlineStr">
        <is>
          <t>europæisk crowdfundingtjenesteudbyder|crowdfundingtjenesteudbyder</t>
        </is>
      </c>
      <c r="K61" t="inlineStr">
        <is>
          <t>3|3</t>
        </is>
      </c>
      <c r="L61" t="inlineStr">
        <is>
          <t>|</t>
        </is>
      </c>
      <c r="M61" t="inlineStr">
        <is>
          <t>Europäischer Schwarmfinanzierungsdienstleister|Schwarmfinanzierungsdienstleister|Crowdfunding-Dienstleister</t>
        </is>
      </c>
      <c r="N61" t="inlineStr">
        <is>
          <t>3|3|2</t>
        </is>
      </c>
      <c r="O61" t="inlineStr">
        <is>
          <t>||</t>
        </is>
      </c>
      <c r="P61" t="inlineStr">
        <is>
          <t>πάροχος υπηρεσιών συμμετοχικής χρηματοδότησης</t>
        </is>
      </c>
      <c r="Q61" t="inlineStr">
        <is>
          <t>3</t>
        </is>
      </c>
      <c r="R61" t="inlineStr">
        <is>
          <t/>
        </is>
      </c>
      <c r="S61" t="inlineStr">
        <is>
          <t>crowdfunding provider|European crowdfunding service provider|European crowdfunding service providers for business|crowdfunding service provider|ECSP</t>
        </is>
      </c>
      <c r="T61" t="inlineStr">
        <is>
          <t>1|3|1|3|3</t>
        </is>
      </c>
      <c r="U61" t="inlineStr">
        <is>
          <t>||||</t>
        </is>
      </c>
      <c r="V61" t="inlineStr">
        <is>
          <t>proveedor de servicios de financiación participativa|proveedor europeo de servicios de financiación participativa</t>
        </is>
      </c>
      <c r="W61" t="inlineStr">
        <is>
          <t>3|3</t>
        </is>
      </c>
      <c r="X61" t="inlineStr">
        <is>
          <t>|</t>
        </is>
      </c>
      <c r="Y61" t="inlineStr">
        <is>
          <t>ühisrahastusteenuse osutaja|Euroopa ühisrahastusteenuse osutaja</t>
        </is>
      </c>
      <c r="Z61" t="inlineStr">
        <is>
          <t>3|3</t>
        </is>
      </c>
      <c r="AA61" t="inlineStr">
        <is>
          <t>|</t>
        </is>
      </c>
      <c r="AB61" t="inlineStr">
        <is>
          <t>joukkorahoituspalvelun eurooppalainen tarjoaja|joukkorahoituspalvelun tarjoaja</t>
        </is>
      </c>
      <c r="AC61" t="inlineStr">
        <is>
          <t>3|3</t>
        </is>
      </c>
      <c r="AD61" t="inlineStr">
        <is>
          <t>|</t>
        </is>
      </c>
      <c r="AE61" t="inlineStr">
        <is>
          <t>prestataire de services de financement participatif|prestataire européen de services de financement participatif</t>
        </is>
      </c>
      <c r="AF61" t="inlineStr">
        <is>
          <t>3|3</t>
        </is>
      </c>
      <c r="AG61" t="inlineStr">
        <is>
          <t>|</t>
        </is>
      </c>
      <c r="AH61" t="inlineStr">
        <is>
          <t>soláthraí Eorpach seirbhísí sluachistiúcháin</t>
        </is>
      </c>
      <c r="AI61" t="inlineStr">
        <is>
          <t>3</t>
        </is>
      </c>
      <c r="AJ61" t="inlineStr">
        <is>
          <t/>
        </is>
      </c>
      <c r="AK61" t="inlineStr">
        <is>
          <t>europski pružatelj usluga skupnog financiranja</t>
        </is>
      </c>
      <c r="AL61" t="inlineStr">
        <is>
          <t>3</t>
        </is>
      </c>
      <c r="AM61" t="inlineStr">
        <is>
          <t/>
        </is>
      </c>
      <c r="AN61" t="inlineStr">
        <is>
          <t>közösségi finanszírozási szolgáltató|európai közösségi finanszírozási szolgáltató</t>
        </is>
      </c>
      <c r="AO61" t="inlineStr">
        <is>
          <t>3|3</t>
        </is>
      </c>
      <c r="AP61" t="inlineStr">
        <is>
          <t>|</t>
        </is>
      </c>
      <c r="AQ61" t="inlineStr">
        <is>
          <t>fornitore di servizi di crowdfunding|fornitore europeo di servizi di crowdfunding</t>
        </is>
      </c>
      <c r="AR61" t="inlineStr">
        <is>
          <t>3|3</t>
        </is>
      </c>
      <c r="AS61" t="inlineStr">
        <is>
          <t>|</t>
        </is>
      </c>
      <c r="AT61" t="inlineStr">
        <is>
          <t>Europos sutelktinio finansavimo paslaugų teikėjas</t>
        </is>
      </c>
      <c r="AU61" t="inlineStr">
        <is>
          <t>3</t>
        </is>
      </c>
      <c r="AV61" t="inlineStr">
        <is>
          <t/>
        </is>
      </c>
      <c r="AW61" t="inlineStr">
        <is>
          <t>EKFPS|kolektīvās finansēšanas pakalpojumu sniedzējs|Eiropas kolektīvās finansēšanas pakalpojumu sniedzējs</t>
        </is>
      </c>
      <c r="AX61" t="inlineStr">
        <is>
          <t>2|3|3</t>
        </is>
      </c>
      <c r="AY61" t="inlineStr">
        <is>
          <t>||</t>
        </is>
      </c>
      <c r="AZ61" t="inlineStr">
        <is>
          <t>Fornitur ta’ Servizzi ta’ Finanzjament Kollettiv Ewropew|ECSP|fornitur ta’ servizz ta’ finanzjament kollettiv</t>
        </is>
      </c>
      <c r="BA61" t="inlineStr">
        <is>
          <t>3|3|3</t>
        </is>
      </c>
      <c r="BB61" t="inlineStr">
        <is>
          <t>||</t>
        </is>
      </c>
      <c r="BC61" t="inlineStr">
        <is>
          <t>aanbieder van crowdfundingdiensten|Europese aanbieder van crowdfundingdiensten|ECSP</t>
        </is>
      </c>
      <c r="BD61" t="inlineStr">
        <is>
          <t>3|3|3</t>
        </is>
      </c>
      <c r="BE61" t="inlineStr">
        <is>
          <t>||</t>
        </is>
      </c>
      <c r="BF61" t="inlineStr">
        <is>
          <t>dostawca usług finansowania społecznościowego|dostawca usług crowdfundingowych|europejski dostawca usług finansowania społecznościowego</t>
        </is>
      </c>
      <c r="BG61" t="inlineStr">
        <is>
          <t>3|2|3</t>
        </is>
      </c>
      <c r="BH61" t="inlineStr">
        <is>
          <t>||</t>
        </is>
      </c>
      <c r="BI61" t="inlineStr">
        <is>
          <t>prestador europeu de serviços de financiamento colaborativo|prestador de serviços de financiamento colaborativo</t>
        </is>
      </c>
      <c r="BJ61" t="inlineStr">
        <is>
          <t>3|3</t>
        </is>
      </c>
      <c r="BK61" t="inlineStr">
        <is>
          <t>|</t>
        </is>
      </c>
      <c r="BL61" t="inlineStr">
        <is>
          <t>furnizor de servicii de finanțare participativă|furnizor european de servicii de finanțare participativă|ECSP</t>
        </is>
      </c>
      <c r="BM61" t="inlineStr">
        <is>
          <t>3|3|2</t>
        </is>
      </c>
      <c r="BN61" t="inlineStr">
        <is>
          <t>||</t>
        </is>
      </c>
      <c r="BO61" t="inlineStr">
        <is>
          <t>poskytovateľ služieb hromadného financovania|ECSP|európsky poskytovateľ služieb hromadného financovania</t>
        </is>
      </c>
      <c r="BP61" t="inlineStr">
        <is>
          <t>3|3|3</t>
        </is>
      </c>
      <c r="BQ61" t="inlineStr">
        <is>
          <t>||</t>
        </is>
      </c>
      <c r="BR61" t="inlineStr">
        <is>
          <t>ponudnik storitev množičnega financiranja|evropski ponudnik storitev množičnega financiranja|ponudnik množičnega financiranja</t>
        </is>
      </c>
      <c r="BS61" t="inlineStr">
        <is>
          <t>3|3|2</t>
        </is>
      </c>
      <c r="BT61" t="inlineStr">
        <is>
          <t>||</t>
        </is>
      </c>
      <c r="BU61" t="inlineStr">
        <is>
          <t>leverantör av gräsrotsfinansieringstjänster|europeisk leverantör av gräsrotsfinansieringstjänster</t>
        </is>
      </c>
      <c r="BV61" t="inlineStr">
        <is>
          <t>3|3</t>
        </is>
      </c>
      <c r="BW61" t="inlineStr">
        <is>
          <t>|</t>
        </is>
      </c>
      <c r="BX61" t="inlineStr">
        <is>
          <t>юридическо лице, което предоставя &lt;a href="https://iate.europa.eu/entry/slideshow/1622727276255/3576105/bg" target="_blank"&gt;услуги за колективно финансиране &lt;/a&gt;, като за тази цел е лицензирано от компетентния орган на държавата членка на установяване</t>
        </is>
      </c>
      <c r="BY61" t="inlineStr">
        <is>
          <t>právnická osoba poskytující &lt;i&gt;služby skupinového financování&lt;/i&gt; [ &lt;a href="/entry/result/3576105/all" id="ENTRY_TO_ENTRY_CONVERTER" target="_blank"&gt;IATE:3576105&lt;/a&gt; ], které k tomuto účelu udělil povolení &lt;i&gt;Evropský orgán pro cenné papíry a trhy&lt;/i&gt; [ &lt;a href="/entry/result/3504777/all" id="ENTRY_TO_ENTRY_CONVERTER" target="_blank"&gt;IATE:3504777&lt;/a&gt; ]</t>
        </is>
      </c>
      <c r="BZ61" t="inlineStr">
        <is>
          <t>en juridisk person, der udbyder&lt;div&gt;crowdfundingtjenester, og som har fået tilladelse til dette formål af de kompetente myndigheder i den medlemsstat, hvor vedkommende er etableret&lt;/div&gt;</t>
        </is>
      </c>
      <c r="CA61" t="inlineStr">
        <is>
          <t>juristische Person, die Schwarmfinanzierungsdienstleistungen erbringt und dazu von der Europäischen Wertpapier- und Marktaufsichtsbehörde (ESMA) zugelassen wurde</t>
        </is>
      </c>
      <c r="CB61" t="inlineStr">
        <is>
          <t>νομικό πρόσωπο που παρέχει &lt;a href="https://iate.europa.eu/entry/result/3576105/el" target="_blank"&gt;υπηρεσίες συμμετοχικής χρηματοδότησης&lt;/a&gt;</t>
        </is>
      </c>
      <c r="CC61" t="inlineStr">
        <is>
          <t>legal person who provides &lt;a href="https://iate.europa.eu/entry/result/3576105" target="_blank"&gt;crowdfunding services&lt;/a&gt; and has been authorised for that purpose by the competent authority of the Member State where it is established</t>
        </is>
      </c>
      <c r="CD61" t="inlineStr">
        <is>
          <t>Persona jurídica que presta &lt;a href="https://iate.europa.eu/entry/result/3576105/es" target="_blank"&gt;servicios de financiación participativa&lt;/a&gt; y ha sido autorizada a tal efecto por la Autoridad Europea de Valores y Mercados (AEVM).</t>
        </is>
      </c>
      <c r="CE61" t="inlineStr">
        <is>
          <t>juriidiline isik,
kes osutab
&lt;i&gt;ühisrahastusteenuseid&lt;/i&gt; &lt;a href="/entry/result/3576105/all" id="ENTRY_TO_ENTRY_CONVERTER" target="_blank"&gt;IATE:3576105&lt;/a&gt; ja kellele asukohaliikmesriigi pädev asutus andnud selliseks tegevuseks loa</t>
        </is>
      </c>
      <c r="CF61" t="inlineStr">
        <is>
          <t>oikeushenkilö, joka tarjoaa &lt;a href="https://iate.europa.eu/entry/result/3576105/fi" target="_blank"&gt;joukkorahoituspalveluja&lt;/a&gt; ja jolle Euroopan arvopaperimarkkinaviranomainen (EAMV) on myöntänyt toimiluvan tätä varten</t>
        </is>
      </c>
      <c r="CG61" t="inlineStr">
        <is>
          <t>toute personne morale qui fournit des &lt;a href="https://iate.europa.eu/entry/result/3576105/fr" target="_blank"&gt;services de financement participatif&lt;/a&gt; et a été agréée à cette fin par l'&lt;a href="https://iate.europa.eu/entry/result/3504777/fr" target="_blank"&gt;Autorité européenne des marchés financiers (AEMF)&lt;/a&gt;</t>
        </is>
      </c>
      <c r="CH61" t="inlineStr">
        <is>
          <t/>
        </is>
      </c>
      <c r="CI61" t="inlineStr">
        <is>
          <t>pravna osoba koja pruža &lt;a href="https://iate.europa.eu/entry/result/3576105" target="_blank"&gt;usluge skupnog financiranja&lt;/a&gt; i koju je za tu zadaću ovlastilo nadležno tijelo države članice u kojoj pravna osoba ima poslovni nastan</t>
        </is>
      </c>
      <c r="CJ61" t="inlineStr">
        <is>
          <t>&lt;a href="https://iate.europa.eu/entry/result/3576105/all" target="_blank"&gt;közösségi finanszírozási szolgáltatás&lt;/a&gt;t nyújtó jogi személy, aki ennek végzésére engedélyt kapott az &lt;a href="https://iate.europa.eu/entry/result/3504777/all" target="_blank"&gt;Európai Értékpapírpiaci Hatóságtól (ESMA)&lt;/a&gt;</t>
        </is>
      </c>
      <c r="CK61" t="inlineStr">
        <is>
          <t>una persona giuridica che fornisce &lt;a href="https://iate.europa.eu/entry/result/3576105/it" target="_blank"&gt;servizi di crowdfunding &lt;/a&gt; ed è stata autorizzata a farlo dall’&lt;a href="https://iate.europa.eu/entry/result/3504777/it" target="_blank"&gt;Autorità europea degli strumenti finanziari e dei mercati &lt;/a&gt;(ESMA)</t>
        </is>
      </c>
      <c r="CL61" t="inlineStr">
        <is>
          <t>juridinis asmuo, kuris teikia &lt;i&gt;sutelktinio finansavimo paslaugas&lt;/i&gt; (&lt;a href="/entry/result/3576105/all" id="ENTRY_TO_ENTRY_CONVERTER" target="_blank"&gt;IATE:3576105&lt;/a&gt;) ir tam tikslui yra gavęs valstybės narės, kurioje yra įsisteigęs, kompetentingos institucijos leidimą</t>
        </is>
      </c>
      <c r="CM61" t="inlineStr">
        <is>
          <t>juridiska persona, kas sniedz &lt;a href="https://iate.europa.eu/entry/slideshow/1621256901385/3576105/lv" target="_blank"&gt;kolektīvās finansēšanas pakalpojumus&lt;/a&gt; un kurai šim mērķim atļauju ir piešķīrusi tās dalībvalsts kompetentā iestāde, kurā tā veic uzņēmējdarbību</t>
        </is>
      </c>
      <c r="CN61" t="inlineStr">
        <is>
          <t>persuna ġuridika li tipprovdi &lt;em&gt;servizzi ta’ finanzjament kollettiv&lt;/em&gt; [ &lt;a href="/entry/result/3576105/all" id="ENTRY_TO_ENTRY_CONVERTER" target="_blank"&gt;IATE:3576105&lt;/a&gt; ] u li ġiet awtorizzata għal dak l-għan mill-&lt;em&gt;Awtorità Ewropea tat-Titoli u s-Swieq (ESMA)&lt;/em&gt; [ &lt;a href="/entry/result/3504777/all" id="ENTRY_TO_ENTRY_CONVERTER" target="_blank"&gt;IATE:3504777&lt;/a&gt; ]</t>
        </is>
      </c>
      <c r="CO61" t="inlineStr">
        <is>
          <t>rechtspersoon die &lt;i&gt;&lt;a href="http://iate.europa.eu/entry/result/3576105/nl" target="_blank"&gt;crowdfundingdiensten&lt;/a&gt; &lt;/i&gt;aanbiedt en daartoe door de &lt;i&gt;Europese Autoriteit voor effecten en markten&lt;/i&gt; (&lt;i&gt;&lt;a href="http://iate.europa.eu/entry/result/3504777/nl" target="_blank"&gt;ESMA)&lt;/a&gt;&lt;/i&gt; [...] een vergunning heeft verkregen</t>
        </is>
      </c>
      <c r="CP61" t="inlineStr">
        <is>
          <t>osoba prawna, która świadczy usługi w zakresie finansowania społecznościowego i uzyskała w tym celu zezwolenie od Europejskiego Urzędu Nadzoru Giełd i Papierów Wartościowych (ESMA)</t>
        </is>
      </c>
      <c r="CQ61" t="inlineStr">
        <is>
          <t>Pessoa coletiva que presta &lt;a href="https://iate.europa.eu/entry/result/3576105/en-pt" target="_blank"&gt;serviços de financiamento colaborativo&lt;/a&gt;.</t>
        </is>
      </c>
      <c r="CR61" t="inlineStr">
        <is>
          <t>orice persoană juridică ce prestează servicii de finanțare participativă</t>
        </is>
      </c>
      <c r="CS61" t="inlineStr">
        <is>
          <t>právnická osoba,
ktorá poskytuje &lt;a href="https://iate.europa.eu/entry/result/3576105/sk" target="_blank"&gt;služby hromadného financovania&lt;/a&gt;</t>
        </is>
      </c>
      <c r="CT61" t="inlineStr">
        <is>
          <t>&lt;div&gt;&lt;div&gt;&lt;div&gt;&lt;div&gt;pravna oseba, ki opravlja &lt;a href="https://iate.europa.eu/entry/slideshow/1624449266945/3576105/sl" target="_blank"&gt;storitve množičnega financiranja&lt;/a&gt; in ji je pristojni organ države članice, v kateri ima sedež, izdal dovoljenje za to dejavnost&lt;br&gt;&lt;/div&gt;&lt;/div&gt;&lt;/div&gt;&lt;/div&gt;</t>
        </is>
      </c>
      <c r="CU61" t="inlineStr">
        <is>
          <t>en juridisk person som tillhandahåller &lt;a href="https://iate.europa.eu/entry/slideshow/1622106884112/3576105/sv" target="_blank"&gt;gräsrotsfinansieringstjänster&lt;/a&gt; och som har auktoriserats för detta ändamål av den behöriga myndigheten i den medlemsstat där den är etablerad</t>
        </is>
      </c>
    </row>
    <row r="62">
      <c r="A62" s="1" t="str">
        <f>HYPERLINK("https://iate.europa.eu/entry/result/915287/all", "915287")</f>
        <v>915287</v>
      </c>
      <c r="B62" t="inlineStr">
        <is>
          <t>EDUCATION AND COMMUNICATIONS;LAW;EUROPEAN UNION</t>
        </is>
      </c>
      <c r="C62" t="inlineStr">
        <is>
          <t>EDUCATION AND COMMUNICATIONS|information technology and data processing|data processing;LAW|rights and freedoms|rights of the individual;EUROPEAN UNION|EU institutions and European civil service</t>
        </is>
      </c>
      <c r="D62" t="inlineStr">
        <is>
          <t>Европейски надзорен орган по защита на данните|ЕНОЗД</t>
        </is>
      </c>
      <c r="E62" t="inlineStr">
        <is>
          <t>3|3</t>
        </is>
      </c>
      <c r="F62" t="inlineStr">
        <is>
          <t>|</t>
        </is>
      </c>
      <c r="G62" t="inlineStr">
        <is>
          <t>EIOÚ|evropský inspektor ochrany údajů</t>
        </is>
      </c>
      <c r="H62" t="inlineStr">
        <is>
          <t>3|4</t>
        </is>
      </c>
      <c r="I62" t="inlineStr">
        <is>
          <t>|</t>
        </is>
      </c>
      <c r="J62" t="inlineStr">
        <is>
          <t>Den Europæiske Tilsynsførende|Den Europæiske Tilsynsførende for Databeskyttelse|EDPS</t>
        </is>
      </c>
      <c r="K62" t="inlineStr">
        <is>
          <t>4|4|4</t>
        </is>
      </c>
      <c r="L62" t="inlineStr">
        <is>
          <t>||</t>
        </is>
      </c>
      <c r="M62" t="inlineStr">
        <is>
          <t>EDSB|Europäischer Datenschutzbeauftragter</t>
        </is>
      </c>
      <c r="N62" t="inlineStr">
        <is>
          <t>4|4</t>
        </is>
      </c>
      <c r="O62" t="inlineStr">
        <is>
          <t>|</t>
        </is>
      </c>
      <c r="P62" t="inlineStr">
        <is>
          <t>Ευρωπαίος Επόπτης Προστασίας Δεδομένων|ΕΕΠΔ</t>
        </is>
      </c>
      <c r="Q62" t="inlineStr">
        <is>
          <t>4|3</t>
        </is>
      </c>
      <c r="R62" t="inlineStr">
        <is>
          <t>|</t>
        </is>
      </c>
      <c r="S62" t="inlineStr">
        <is>
          <t>European Data Protection Supervisor|EDPS</t>
        </is>
      </c>
      <c r="T62" t="inlineStr">
        <is>
          <t>4|4</t>
        </is>
      </c>
      <c r="U62" t="inlineStr">
        <is>
          <t>|</t>
        </is>
      </c>
      <c r="V62" t="inlineStr">
        <is>
          <t>Supervisor Europeo de Protección de Datos|SEPD</t>
        </is>
      </c>
      <c r="W62" t="inlineStr">
        <is>
          <t>4|4</t>
        </is>
      </c>
      <c r="X62" t="inlineStr">
        <is>
          <t>|</t>
        </is>
      </c>
      <c r="Y62" t="inlineStr">
        <is>
          <t>Euroopa Andmekaitseinspektor</t>
        </is>
      </c>
      <c r="Z62" t="inlineStr">
        <is>
          <t>4</t>
        </is>
      </c>
      <c r="AA62" t="inlineStr">
        <is>
          <t/>
        </is>
      </c>
      <c r="AB62" t="inlineStr">
        <is>
          <t>EDPS|Euroopan tietosuojavaltuutettu</t>
        </is>
      </c>
      <c r="AC62" t="inlineStr">
        <is>
          <t>3|4</t>
        </is>
      </c>
      <c r="AD62" t="inlineStr">
        <is>
          <t>|</t>
        </is>
      </c>
      <c r="AE62" t="inlineStr">
        <is>
          <t>Contrôleur européen de la protection des données|CEPD</t>
        </is>
      </c>
      <c r="AF62" t="inlineStr">
        <is>
          <t>4|3</t>
        </is>
      </c>
      <c r="AG62" t="inlineStr">
        <is>
          <t>|</t>
        </is>
      </c>
      <c r="AH62" t="inlineStr">
        <is>
          <t>an Maoirseoir Eorpach ar Chosaint Sonraí|MECS</t>
        </is>
      </c>
      <c r="AI62" t="inlineStr">
        <is>
          <t>3|3</t>
        </is>
      </c>
      <c r="AJ62" t="inlineStr">
        <is>
          <t>|</t>
        </is>
      </c>
      <c r="AK62" t="inlineStr">
        <is>
          <t>EDPS|Europski nadzornik za zaštitu podataka</t>
        </is>
      </c>
      <c r="AL62" t="inlineStr">
        <is>
          <t>3|4</t>
        </is>
      </c>
      <c r="AM62" t="inlineStr">
        <is>
          <t>|</t>
        </is>
      </c>
      <c r="AN62" t="inlineStr">
        <is>
          <t>európai adatvédelmi biztos</t>
        </is>
      </c>
      <c r="AO62" t="inlineStr">
        <is>
          <t>4</t>
        </is>
      </c>
      <c r="AP62" t="inlineStr">
        <is>
          <t/>
        </is>
      </c>
      <c r="AQ62" t="inlineStr">
        <is>
          <t>GEPD|Garante europeo della protezione dei dati</t>
        </is>
      </c>
      <c r="AR62" t="inlineStr">
        <is>
          <t>3|4</t>
        </is>
      </c>
      <c r="AS62" t="inlineStr">
        <is>
          <t>|</t>
        </is>
      </c>
      <c r="AT62" t="inlineStr">
        <is>
          <t>Europos duomenų apsaugos priežiūros pareigūnas|EDAPP</t>
        </is>
      </c>
      <c r="AU62" t="inlineStr">
        <is>
          <t>4|3</t>
        </is>
      </c>
      <c r="AV62" t="inlineStr">
        <is>
          <t>|</t>
        </is>
      </c>
      <c r="AW62" t="inlineStr">
        <is>
          <t>EDAU|Eiropas Datu aizsardzības uzraudzītājs</t>
        </is>
      </c>
      <c r="AX62" t="inlineStr">
        <is>
          <t>4|4</t>
        </is>
      </c>
      <c r="AY62" t="inlineStr">
        <is>
          <t>|</t>
        </is>
      </c>
      <c r="AZ62" t="inlineStr">
        <is>
          <t>Kontrollur Ewropew għall-Protezzjoni tad-Data|EDPS</t>
        </is>
      </c>
      <c r="BA62" t="inlineStr">
        <is>
          <t>4|4</t>
        </is>
      </c>
      <c r="BB62" t="inlineStr">
        <is>
          <t>|</t>
        </is>
      </c>
      <c r="BC62" t="inlineStr">
        <is>
          <t>EDPS|Europese Toezichthouder voor gegevensbescherming</t>
        </is>
      </c>
      <c r="BD62" t="inlineStr">
        <is>
          <t>4|4</t>
        </is>
      </c>
      <c r="BE62" t="inlineStr">
        <is>
          <t>|</t>
        </is>
      </c>
      <c r="BF62" t="inlineStr">
        <is>
          <t>EIOD|Europejski Inspektor Ochrony Danych</t>
        </is>
      </c>
      <c r="BG62" t="inlineStr">
        <is>
          <t>3|4</t>
        </is>
      </c>
      <c r="BH62" t="inlineStr">
        <is>
          <t>|</t>
        </is>
      </c>
      <c r="BI62" t="inlineStr">
        <is>
          <t>AEPD|Autoridade Europeia para a Proteção de Dados</t>
        </is>
      </c>
      <c r="BJ62" t="inlineStr">
        <is>
          <t>4|4</t>
        </is>
      </c>
      <c r="BK62" t="inlineStr">
        <is>
          <t>|</t>
        </is>
      </c>
      <c r="BL62" t="inlineStr">
        <is>
          <t>AEPD|Autoritatea Europeană pentru Protecția Datelor</t>
        </is>
      </c>
      <c r="BM62" t="inlineStr">
        <is>
          <t>3|4</t>
        </is>
      </c>
      <c r="BN62" t="inlineStr">
        <is>
          <t>|</t>
        </is>
      </c>
      <c r="BO62" t="inlineStr">
        <is>
          <t>EDPS|európsky dozorný úradník pre ochranu údajov</t>
        </is>
      </c>
      <c r="BP62" t="inlineStr">
        <is>
          <t>3|4</t>
        </is>
      </c>
      <c r="BQ62" t="inlineStr">
        <is>
          <t>|</t>
        </is>
      </c>
      <c r="BR62" t="inlineStr">
        <is>
          <t>Evropski nadzornik za varstvo podatkov|ENVP</t>
        </is>
      </c>
      <c r="BS62" t="inlineStr">
        <is>
          <t>4|4</t>
        </is>
      </c>
      <c r="BT62" t="inlineStr">
        <is>
          <t>|</t>
        </is>
      </c>
      <c r="BU62" t="inlineStr">
        <is>
          <t>Europeiska datatillsynsmannen|EDPS</t>
        </is>
      </c>
      <c r="BV62" t="inlineStr">
        <is>
          <t>3|3</t>
        </is>
      </c>
      <c r="BW62" t="inlineStr">
        <is>
          <t>|</t>
        </is>
      </c>
      <c r="BX62" t="inlineStr">
        <is>
          <t/>
        </is>
      </c>
      <c r="BY62" t="inlineStr">
        <is>
          <t>nezávislý orgán dozoru, jehož povinností je zajistit, aby orgány a instituce Společenství při zpracování osobních údajů dodržovaly základní práva a svobody fyzických osob, zejména jejich právo na soukromí</t>
        </is>
      </c>
      <c r="BZ62" t="inlineStr">
        <is>
          <t>Den Europæiske Tilsynsførende for Databeskyttelse er en uafhængig kontrolmyndighed, der har til opgave at sikre, at fællesskabsinstitutionerne og -organerne respekterer fysiske personers grundlæggende rettigheder og frihedsrettigheder, især retten til privatlivets fred i forbindelse med behandling af personoplysninger.</t>
        </is>
      </c>
      <c r="CA62" t="inlineStr">
        <is>
          <t>unabhängige Kontrollbehörde, die über den Schutz natürlicher Personen bei der Verarbeitung personenbezogener Daten und dem freien Verkehr solcher Daten durch die Organe und Einrichtungen der Gemeinschaft wacht</t>
        </is>
      </c>
      <c r="CB62" t="inlineStr">
        <is>
          <t/>
        </is>
      </c>
      <c r="CC62" t="inlineStr">
        <is>
          <t>independent supervisory authority responsible for ensuring that the fundamental rights and freedoms of natural persons, and in particular their right to privacy, are respected by the Community institutions and bodies</t>
        </is>
      </c>
      <c r="CD62" t="inlineStr">
        <is>
          <t>El Supervisor Europeo de Protección de Datos supervisa la aplicación de las disposiciones del presente Reglamento a todas las operaciones de tratamiento realizadas por las instituciones y organismos de la Unión</t>
        </is>
      </c>
      <c r="CE62" t="inlineStr">
        <is>
          <t/>
        </is>
      </c>
      <c r="CF62" t="inlineStr">
        <is>
          <t>asetuksella (EY) N:o 45/2001 perustettu riippumaton valvontaelin</t>
        </is>
      </c>
      <c r="CG62" t="inlineStr">
        <is>
          <t/>
        </is>
      </c>
      <c r="CH62" t="inlineStr">
        <is>
          <t/>
        </is>
      </c>
      <c r="CI62" t="inlineStr">
        <is>
          <t>agencija EU-a čiji je cilj osigurati da institucije i tijela EU-a poštuju pravo na privatnost prilikom obrade osobnih podataka i u razvoju politike</t>
        </is>
      </c>
      <c r="CJ62" t="inlineStr">
        <is>
          <t>Az európai adatvédelmi biztos független felügyeleti szerv, akinek feladata annak szavatolása, hogy a közösségi intézmények és szervek a személyes adatok feldolgozása, valamint az ilyen adatok szabad áramlása során - különösen a magán- és a családi élet tekintetében - tiszteletben tartják a természetes személyek alapvető jogait és szabadságait.</t>
        </is>
      </c>
      <c r="CK62" t="inlineStr">
        <is>
          <t>autorità incaricata di: 
&lt;p&gt;– garantire il rispetto dei diritti e delle libertà fondamentali delle persone fisiche, segnatamente del diritto alla protezione dei dati, in relazione al trattamento dei dati personali da parte delle istituzioni e degli organi dell’Unione;&lt;br&gt;– sorvegliare e assicurare l’applicazione del regolamento (UE) 2018/1725 e di qualunque altro atto dell’Unione relativo alla tutela dei diritti e delle libertà fondamentali delle persone fisiche in relazione al trattamento dei dati personali da parte di un’istituzione o di un organo dell’Unione, e di fornire alle istituzioni e agli organi dell’Unione nonché agli interessati pareri su tutte le questioni relative al trattamento dei dati personali.&lt;/p&gt;</t>
        </is>
      </c>
      <c r="CL62" t="inlineStr">
        <is>
          <t/>
        </is>
      </c>
      <c r="CM62" t="inlineStr">
        <is>
          <t/>
        </is>
      </c>
      <c r="CN62" t="inlineStr">
        <is>
          <t/>
        </is>
      </c>
      <c r="CO62" t="inlineStr">
        <is>
          <t>Onafhankelijke autoriteit die toezicht houdt op de toepassing van de bepalingen van Verordening nr. 45/2001 op alle door een communautaire instelling of een communautair orgaan verrichte verwerkingen</t>
        </is>
      </c>
      <c r="CP62" t="inlineStr">
        <is>
          <t/>
        </is>
      </c>
      <c r="CQ62" t="inlineStr">
        <is>
          <t>Órgão independente de supervisão, previsto no n.º 2 do artigo 286.º do Tratado CE, criado pelo Regulamento (CE) n.º 45/2001, encarregado de assegurar que os direitos e liberdades fundamentais das pessoas singulares, especialmente o direito à vida privada, sejam respeitados pelas instituições e órgãos comunitários. O seu estatuto e condições gerais de exercício de funções constam da Decisão 1247/2002/CE - JO L 183, de 12.07.2002 &lt;a href="http://eur-lex.europa.eu/legal-content/PT/TXT/?uri=CELEX:32002D1247" target="_blank"&gt;CELEX:32002D1247/PT&lt;/a&gt; .</t>
        </is>
      </c>
      <c r="CR62" t="inlineStr">
        <is>
          <t/>
        </is>
      </c>
      <c r="CS62" t="inlineStr">
        <is>
          <t>Európsky dozorný úradník pre ochranu údajov je nezávislý dozorný orgán zodpovedný za monitorovanie spôsobu, akým inštitúcie a orgány Spoločenstva spracúvajú údaje jednotlivých osôb.</t>
        </is>
      </c>
      <c r="CT62" t="inlineStr">
        <is>
          <t>neodvisni nadzorni organ, ki mu je zaupano spremljanje uporabe instrumentov varstva fizičnih oseb v zvezi z obdelavo osebnih podatkov in prostim pretokom teh podatkov, v ustanovah in organih Skupnosti.</t>
        </is>
      </c>
      <c r="CU62" t="inlineStr">
        <is>
          <t>"Europeiska datatillsynsmannen inrättades 2001. Datatillsynsmannen ska se till att alla EU:s institutioner och organ respekterar den enskildes rätt till privatliv vid behandling av personuppgifter."</t>
        </is>
      </c>
    </row>
    <row r="63">
      <c r="A63" s="1" t="str">
        <f>HYPERLINK("https://iate.europa.eu/entry/result/795581/all", "795581")</f>
        <v>795581</v>
      </c>
      <c r="B63" t="inlineStr">
        <is>
          <t>FINANCE</t>
        </is>
      </c>
      <c r="C63" t="inlineStr">
        <is>
          <t>FINANCE</t>
        </is>
      </c>
      <c r="D63" t="inlineStr">
        <is>
          <t>разплащателна карта</t>
        </is>
      </c>
      <c r="E63" t="inlineStr">
        <is>
          <t>3</t>
        </is>
      </c>
      <c r="F63" t="inlineStr">
        <is>
          <t/>
        </is>
      </c>
      <c r="G63" t="inlineStr">
        <is>
          <t/>
        </is>
      </c>
      <c r="H63" t="inlineStr">
        <is>
          <t/>
        </is>
      </c>
      <c r="I63" t="inlineStr">
        <is>
          <t/>
        </is>
      </c>
      <c r="J63" t="inlineStr">
        <is>
          <t>betalingskort</t>
        </is>
      </c>
      <c r="K63" t="inlineStr">
        <is>
          <t>4</t>
        </is>
      </c>
      <c r="L63" t="inlineStr">
        <is>
          <t/>
        </is>
      </c>
      <c r="M63" t="inlineStr">
        <is>
          <t>Zahlungskarte</t>
        </is>
      </c>
      <c r="N63" t="inlineStr">
        <is>
          <t>3</t>
        </is>
      </c>
      <c r="O63" t="inlineStr">
        <is>
          <t/>
        </is>
      </c>
      <c r="P63" t="inlineStr">
        <is>
          <t>κάρτα πληρωμής</t>
        </is>
      </c>
      <c r="Q63" t="inlineStr">
        <is>
          <t>3</t>
        </is>
      </c>
      <c r="R63" t="inlineStr">
        <is>
          <t/>
        </is>
      </c>
      <c r="S63" t="inlineStr">
        <is>
          <t>payment card</t>
        </is>
      </c>
      <c r="T63" t="inlineStr">
        <is>
          <t>3</t>
        </is>
      </c>
      <c r="U63" t="inlineStr">
        <is>
          <t/>
        </is>
      </c>
      <c r="V63" t="inlineStr">
        <is>
          <t>tarjeta de pago</t>
        </is>
      </c>
      <c r="W63" t="inlineStr">
        <is>
          <t>3</t>
        </is>
      </c>
      <c r="X63" t="inlineStr">
        <is>
          <t/>
        </is>
      </c>
      <c r="Y63" t="inlineStr">
        <is>
          <t/>
        </is>
      </c>
      <c r="Z63" t="inlineStr">
        <is>
          <t/>
        </is>
      </c>
      <c r="AA63" t="inlineStr">
        <is>
          <t/>
        </is>
      </c>
      <c r="AB63" t="inlineStr">
        <is>
          <t>maksukortti</t>
        </is>
      </c>
      <c r="AC63" t="inlineStr">
        <is>
          <t>3</t>
        </is>
      </c>
      <c r="AD63" t="inlineStr">
        <is>
          <t/>
        </is>
      </c>
      <c r="AE63" t="inlineStr">
        <is>
          <t>carte de paiement</t>
        </is>
      </c>
      <c r="AF63" t="inlineStr">
        <is>
          <t>3</t>
        </is>
      </c>
      <c r="AG63" t="inlineStr">
        <is>
          <t/>
        </is>
      </c>
      <c r="AH63" t="inlineStr">
        <is>
          <t>cárta íocaíochta</t>
        </is>
      </c>
      <c r="AI63" t="inlineStr">
        <is>
          <t>3</t>
        </is>
      </c>
      <c r="AJ63" t="inlineStr">
        <is>
          <t/>
        </is>
      </c>
      <c r="AK63" t="inlineStr">
        <is>
          <t>platna kartica</t>
        </is>
      </c>
      <c r="AL63" t="inlineStr">
        <is>
          <t>3</t>
        </is>
      </c>
      <c r="AM63" t="inlineStr">
        <is>
          <t/>
        </is>
      </c>
      <c r="AN63" t="inlineStr">
        <is>
          <t>bankkártya|fizetési kártya</t>
        </is>
      </c>
      <c r="AO63" t="inlineStr">
        <is>
          <t>4|4</t>
        </is>
      </c>
      <c r="AP63" t="inlineStr">
        <is>
          <t>|</t>
        </is>
      </c>
      <c r="AQ63" t="inlineStr">
        <is>
          <t>carta di pagamento</t>
        </is>
      </c>
      <c r="AR63" t="inlineStr">
        <is>
          <t>2</t>
        </is>
      </c>
      <c r="AS63" t="inlineStr">
        <is>
          <t/>
        </is>
      </c>
      <c r="AT63" t="inlineStr">
        <is>
          <t/>
        </is>
      </c>
      <c r="AU63" t="inlineStr">
        <is>
          <t/>
        </is>
      </c>
      <c r="AV63" t="inlineStr">
        <is>
          <t/>
        </is>
      </c>
      <c r="AW63" t="inlineStr">
        <is>
          <t>maksājumu karte|norēķinu karte</t>
        </is>
      </c>
      <c r="AX63" t="inlineStr">
        <is>
          <t>3|3</t>
        </is>
      </c>
      <c r="AY63" t="inlineStr">
        <is>
          <t>|</t>
        </is>
      </c>
      <c r="AZ63" t="inlineStr">
        <is>
          <t>kard tal-ħlas|karta tal-ħlas</t>
        </is>
      </c>
      <c r="BA63" t="inlineStr">
        <is>
          <t>3|3</t>
        </is>
      </c>
      <c r="BB63" t="inlineStr">
        <is>
          <t>|</t>
        </is>
      </c>
      <c r="BC63" t="inlineStr">
        <is>
          <t>betaalkaart</t>
        </is>
      </c>
      <c r="BD63" t="inlineStr">
        <is>
          <t>3</t>
        </is>
      </c>
      <c r="BE63" t="inlineStr">
        <is>
          <t/>
        </is>
      </c>
      <c r="BF63" t="inlineStr">
        <is>
          <t>karta płatnicza</t>
        </is>
      </c>
      <c r="BG63" t="inlineStr">
        <is>
          <t>3</t>
        </is>
      </c>
      <c r="BH63" t="inlineStr">
        <is>
          <t/>
        </is>
      </c>
      <c r="BI63" t="inlineStr">
        <is>
          <t>cartão de débito|cartão de pagamento</t>
        </is>
      </c>
      <c r="BJ63" t="inlineStr">
        <is>
          <t>3|3</t>
        </is>
      </c>
      <c r="BK63" t="inlineStr">
        <is>
          <t>|</t>
        </is>
      </c>
      <c r="BL63" t="inlineStr">
        <is>
          <t>card de plată</t>
        </is>
      </c>
      <c r="BM63" t="inlineStr">
        <is>
          <t>3</t>
        </is>
      </c>
      <c r="BN63" t="inlineStr">
        <is>
          <t/>
        </is>
      </c>
      <c r="BO63" t="inlineStr">
        <is>
          <t>platobná karta</t>
        </is>
      </c>
      <c r="BP63" t="inlineStr">
        <is>
          <t>3</t>
        </is>
      </c>
      <c r="BQ63" t="inlineStr">
        <is>
          <t/>
        </is>
      </c>
      <c r="BR63" t="inlineStr">
        <is>
          <t>plačilna kartica</t>
        </is>
      </c>
      <c r="BS63" t="inlineStr">
        <is>
          <t>3</t>
        </is>
      </c>
      <c r="BT63" t="inlineStr">
        <is>
          <t/>
        </is>
      </c>
      <c r="BU63" t="inlineStr">
        <is>
          <t>betalkort</t>
        </is>
      </c>
      <c r="BV63" t="inlineStr">
        <is>
          <t>3</t>
        </is>
      </c>
      <c r="BW63" t="inlineStr">
        <is>
          <t/>
        </is>
      </c>
      <c r="BX63" t="inlineStr">
        <is>
          <t/>
        </is>
      </c>
      <c r="BY63" t="inlineStr">
        <is>
          <t/>
        </is>
      </c>
      <c r="BZ63" t="inlineStr">
        <is>
          <t>"Ved et betalingskort forstås et hævekort, dankort, visakort eller lignende betalingsmiddel, som er knyttet til en bestemt bruger. Et sim-kort i en mobiltelefon er også et betalingskort."</t>
        </is>
      </c>
      <c r="CA63" t="inlineStr">
        <is>
          <t>Sammelbezeichnung für alle Ausweiskarten, die bargeldlosen Zahlungsverkehr ermöglichen, wie z.B. Kreditkarten, Eurocheque-Karten, reine (Bank)kundenkarten usw.</t>
        </is>
      </c>
      <c r="CB63" t="inlineStr">
        <is>
          <t/>
        </is>
      </c>
      <c r="CC63" t="inlineStr">
        <is>
          <t>Electronic payment instrument in the form of a plastic card, issued by a financial institution or company, with which the cardholder can pay for goods or services</t>
        </is>
      </c>
      <c r="CD63" t="inlineStr">
        <is>
          <t>Medio de pago emitido por una entidad bancaria o una sociedad, consistente en una tarjeta plástica que contiene la información del titular en forma de microchip u otro soporte, y con la cual el titular puede abonar compras de bienes o servicios.</t>
        </is>
      </c>
      <c r="CE63" t="inlineStr">
        <is>
          <t/>
        </is>
      </c>
      <c r="CF63" t="inlineStr">
        <is>
          <t>"hyödykkeiden ostamiseen tarkoitettu kortti"</t>
        </is>
      </c>
      <c r="CG63" t="inlineStr">
        <is>
          <t>Carte, émise par un établissement financier ou une société, qui contient des données codées et des informations imprimées en relief se rapportant aux parties contractantes et qui permet d'effectuer des transactions financières.</t>
        </is>
      </c>
      <c r="CH63" t="inlineStr">
        <is>
          <t/>
        </is>
      </c>
      <c r="CI63" t="inlineStr">
        <is>
          <t>sredstvo koje omogućuje njezinom imatelju izvršenje plaćanja robe i usluga bilo preko prihvatnog uređaja ili na daljinu i/ili koje omogućuje podizanje gotovog novca i/ili korištenje drugih usluga na bankomatu ili drugom samoposlužnom uređaju</t>
        </is>
      </c>
      <c r="CJ63" t="inlineStr">
        <is>
          <t>Olyan, a nemzetközi szabványnak megfelelő 85x54 mm-es műanyag kártya, mellyel a hátoldali mágnescsíkon vagy újabban az előlapi mikrochipen tárolt adatok segítségével, a kártyabirtokos (elektronikus vagy okmánnyal igazolt) azonosítását követően bankszámlaműveletek, tipikusan fizetés végezhető.</t>
        </is>
      </c>
      <c r="CK63" t="inlineStr">
        <is>
          <t>Col termine carte di pagamento si intende l'insieme dei documenti tramite i quali il titolare può acquistare beni o servizi presso determinati esercizi commerciali senza che il pagamento avvenga attraverso un esborso immediato di contante. In tale agglomerato rientrano:le carte di credito, le carte di debito (ad es. Bancomat) e le carte prepagate o assimilabili che operano secondo il principio del pagamento anticipato (carte telefoniche, Viacard ecc.).</t>
        </is>
      </c>
      <c r="CL63" t="inlineStr">
        <is>
          <t/>
        </is>
      </c>
      <c r="CM63" t="inlineStr">
        <is>
          <t>Norēķinu dokuments, ar kuru tā pilnvarotais lietotājs var veikt norēķinus par precēm un pakalpojumiem. Tās var iedalīt pēc nodrošinājuma veida — kredītkarte un debetkarte; pēc lietotāju skaita — vienas personas un korporatīvā norēķinu karte; pēc īpašnieka naudas tērēšanas apjoma — parastā, sudraba, zelta un platīna u.c. Sinonīmi: norēķinu karte, maksājumu karte, bankas karte.</t>
        </is>
      </c>
      <c r="CN63" t="inlineStr">
        <is>
          <t>strument ta' pagament elettroniku f'sura ta' karta tal-plastik, maħruġa minn istituzzjoni finanzjarja, li d-detentur tagħha jista' jħallas biha għal oġġetti jew servizzi</t>
        </is>
      </c>
      <c r="CO63" t="inlineStr">
        <is>
          <t>plastiek drager (kaart) doorgaans voorzien van een systeem voor herkenning van de identiteit van de titularis (bv. chip, magneetband) die toegang verleent tot de bankgegevens (van de kaarthouder) voor het uitvoeren van elektronische betalingen in winkels en voor geldafhalingen aan geldautomaten</t>
        </is>
      </c>
      <c r="CP63" t="inlineStr">
        <is>
          <t>Karta identyfikująca wydawcę i upoważnionego posiadacza, uprawniająca do wypłaty gotówki lub dokonywania zapłaty, a w przypadku karty wydanej przez bank lub instytucję ustawowo upoważnioną do udzielania kredytu - także do dokonywania wypłaty gotówki lub zapłaty z wykorzystaniem kredytu</t>
        </is>
      </c>
      <c r="CQ63" t="inlineStr">
        <is>
          <t/>
        </is>
      </c>
      <c r="CR63" t="inlineStr">
        <is>
          <t>Instrument modern de plată, apărut din necesitatea înlocuirii plăților în numerar și cu cecuri.</t>
        </is>
      </c>
      <c r="CS63" t="inlineStr">
        <is>
          <t>nástroj bezhotovostného platobného styku</t>
        </is>
      </c>
      <c r="CT63" t="inlineStr">
        <is>
          <t>Kartica, ki jo imetnik kartice lahko uporabi za dvigovanje gotovine na bančnem avtomatu ali izvede plačilo s transakcijo na POS.&lt;br&gt; Omogoča brezgotovinsko plačevanje blaga in storitev doma in po svetu (odvisno od vrste kartice).</t>
        </is>
      </c>
      <c r="CU63" t="inlineStr">
        <is>
          <t>Plastkort som man kan betala med i stället för pengar.</t>
        </is>
      </c>
    </row>
    <row r="64">
      <c r="A64" s="1" t="str">
        <f>HYPERLINK("https://iate.europa.eu/entry/result/3506227/all", "3506227")</f>
        <v>3506227</v>
      </c>
      <c r="B64" t="inlineStr">
        <is>
          <t>FINANCE;EUROPEAN UNION</t>
        </is>
      </c>
      <c r="C64" t="inlineStr">
        <is>
          <t>FINANCE|financial institutions and credit|banking;EUROPEAN UNION|EU institutions and European civil service|Community body</t>
        </is>
      </c>
      <c r="D64" t="inlineStr">
        <is>
          <t>ЕНО|Европейски надзорен орган</t>
        </is>
      </c>
      <c r="E64" t="inlineStr">
        <is>
          <t>4|4</t>
        </is>
      </c>
      <c r="F64" t="inlineStr">
        <is>
          <t>|</t>
        </is>
      </c>
      <c r="G64" t="inlineStr">
        <is>
          <t>evropský orgán dohledu</t>
        </is>
      </c>
      <c r="H64" t="inlineStr">
        <is>
          <t>3</t>
        </is>
      </c>
      <c r="I64" t="inlineStr">
        <is>
          <t/>
        </is>
      </c>
      <c r="J64" t="inlineStr">
        <is>
          <t>Den Europæiske Tilsynsmyndighed|ESA</t>
        </is>
      </c>
      <c r="K64" t="inlineStr">
        <is>
          <t>4|4</t>
        </is>
      </c>
      <c r="L64" t="inlineStr">
        <is>
          <t>|</t>
        </is>
      </c>
      <c r="M64" t="inlineStr">
        <is>
          <t>Europäische Finanzaufsichtsbehörde|Europäische Aufsichtsbehörde</t>
        </is>
      </c>
      <c r="N64" t="inlineStr">
        <is>
          <t>3|3</t>
        </is>
      </c>
      <c r="O64" t="inlineStr">
        <is>
          <t>|</t>
        </is>
      </c>
      <c r="P64" t="inlineStr">
        <is>
          <t>Ευρωπαϊκή Εποπτική Αρχή</t>
        </is>
      </c>
      <c r="Q64" t="inlineStr">
        <is>
          <t>4</t>
        </is>
      </c>
      <c r="R64" t="inlineStr">
        <is>
          <t/>
        </is>
      </c>
      <c r="S64" t="inlineStr">
        <is>
          <t>European Supervisory Authority|European Supervisory Authorities|ESA</t>
        </is>
      </c>
      <c r="T64" t="inlineStr">
        <is>
          <t>4|1|4</t>
        </is>
      </c>
      <c r="U64" t="inlineStr">
        <is>
          <t>||</t>
        </is>
      </c>
      <c r="V64" t="inlineStr">
        <is>
          <t>Autoridad Europea de Supervisión|AES</t>
        </is>
      </c>
      <c r="W64" t="inlineStr">
        <is>
          <t>4|2</t>
        </is>
      </c>
      <c r="X64" t="inlineStr">
        <is>
          <t>|</t>
        </is>
      </c>
      <c r="Y64" t="inlineStr">
        <is>
          <t>Euroopa järelevalveasutus|ESA</t>
        </is>
      </c>
      <c r="Z64" t="inlineStr">
        <is>
          <t>3|3</t>
        </is>
      </c>
      <c r="AA64" t="inlineStr">
        <is>
          <t>|</t>
        </is>
      </c>
      <c r="AB64" t="inlineStr">
        <is>
          <t>Euroopan valvontaviranomainen</t>
        </is>
      </c>
      <c r="AC64" t="inlineStr">
        <is>
          <t>3</t>
        </is>
      </c>
      <c r="AD64" t="inlineStr">
        <is>
          <t/>
        </is>
      </c>
      <c r="AE64" t="inlineStr">
        <is>
          <t>autorité européenne de surveillance|autorité européenne de supervision|AES</t>
        </is>
      </c>
      <c r="AF64" t="inlineStr">
        <is>
          <t>3|3|3</t>
        </is>
      </c>
      <c r="AG64" t="inlineStr">
        <is>
          <t>preferred||</t>
        </is>
      </c>
      <c r="AH64" t="inlineStr">
        <is>
          <t>Údarás Maoirseachta Eorpach|ÚME</t>
        </is>
      </c>
      <c r="AI64" t="inlineStr">
        <is>
          <t>4|4</t>
        </is>
      </c>
      <c r="AJ64" t="inlineStr">
        <is>
          <t>|</t>
        </is>
      </c>
      <c r="AK64" t="inlineStr">
        <is>
          <t>europsko nadzorno tijelo</t>
        </is>
      </c>
      <c r="AL64" t="inlineStr">
        <is>
          <t>3</t>
        </is>
      </c>
      <c r="AM64" t="inlineStr">
        <is>
          <t/>
        </is>
      </c>
      <c r="AN64" t="inlineStr">
        <is>
          <t>EFH|európai felügyeleti hatóság</t>
        </is>
      </c>
      <c r="AO64" t="inlineStr">
        <is>
          <t>3|3</t>
        </is>
      </c>
      <c r="AP64" t="inlineStr">
        <is>
          <t>|</t>
        </is>
      </c>
      <c r="AQ64" t="inlineStr">
        <is>
          <t>autorità europea di vigilanza|AEV</t>
        </is>
      </c>
      <c r="AR64" t="inlineStr">
        <is>
          <t>3|3</t>
        </is>
      </c>
      <c r="AS64" t="inlineStr">
        <is>
          <t>|</t>
        </is>
      </c>
      <c r="AT64" t="inlineStr">
        <is>
          <t>Europos priežiūros institucija|EPI</t>
        </is>
      </c>
      <c r="AU64" t="inlineStr">
        <is>
          <t>3|3</t>
        </is>
      </c>
      <c r="AV64" t="inlineStr">
        <is>
          <t>|</t>
        </is>
      </c>
      <c r="AW64" t="inlineStr">
        <is>
          <t>Eiropas Uzraudzības iestāde|EUI</t>
        </is>
      </c>
      <c r="AX64" t="inlineStr">
        <is>
          <t>3|3</t>
        </is>
      </c>
      <c r="AY64" t="inlineStr">
        <is>
          <t>|</t>
        </is>
      </c>
      <c r="AZ64" t="inlineStr">
        <is>
          <t>ASE|Awtorità Superviżorja Ewropea</t>
        </is>
      </c>
      <c r="BA64" t="inlineStr">
        <is>
          <t>3|3</t>
        </is>
      </c>
      <c r="BB64" t="inlineStr">
        <is>
          <t>|</t>
        </is>
      </c>
      <c r="BC64" t="inlineStr">
        <is>
          <t>ETA|Europese toezichthoudende autoriteit</t>
        </is>
      </c>
      <c r="BD64" t="inlineStr">
        <is>
          <t>3|3</t>
        </is>
      </c>
      <c r="BE64" t="inlineStr">
        <is>
          <t>|</t>
        </is>
      </c>
      <c r="BF64" t="inlineStr">
        <is>
          <t>EUN|Europejski Urząd Nadzoru</t>
        </is>
      </c>
      <c r="BG64" t="inlineStr">
        <is>
          <t>3|3</t>
        </is>
      </c>
      <c r="BH64" t="inlineStr">
        <is>
          <t>|</t>
        </is>
      </c>
      <c r="BI64" t="inlineStr">
        <is>
          <t>AES|ESA|Autoridade Europeia de Supervisão</t>
        </is>
      </c>
      <c r="BJ64" t="inlineStr">
        <is>
          <t>3|3|3</t>
        </is>
      </c>
      <c r="BK64" t="inlineStr">
        <is>
          <t>||</t>
        </is>
      </c>
      <c r="BL64" t="inlineStr">
        <is>
          <t>AES|autoritate europeană de supraveghere</t>
        </is>
      </c>
      <c r="BM64" t="inlineStr">
        <is>
          <t>3|3</t>
        </is>
      </c>
      <c r="BN64" t="inlineStr">
        <is>
          <t>|</t>
        </is>
      </c>
      <c r="BO64" t="inlineStr">
        <is>
          <t>európsky orgán dohľadu|ESA</t>
        </is>
      </c>
      <c r="BP64" t="inlineStr">
        <is>
          <t>4|4</t>
        </is>
      </c>
      <c r="BQ64" t="inlineStr">
        <is>
          <t>|</t>
        </is>
      </c>
      <c r="BR64" t="inlineStr">
        <is>
          <t>evropski nadzorni organ</t>
        </is>
      </c>
      <c r="BS64" t="inlineStr">
        <is>
          <t>3</t>
        </is>
      </c>
      <c r="BT64" t="inlineStr">
        <is>
          <t/>
        </is>
      </c>
      <c r="BU64" t="inlineStr">
        <is>
          <t>Europeiska tillsynsmyndigheten</t>
        </is>
      </c>
      <c r="BV64" t="inlineStr">
        <is>
          <t>3</t>
        </is>
      </c>
      <c r="BW64" t="inlineStr">
        <is>
          <t/>
        </is>
      </c>
      <c r="BX64" t="inlineStr">
        <is>
          <t>Един от трите органа (Европейски банков орган &lt;a href="/entry/result/3504774/all" id="ENTRY_TO_ENTRY_CONVERTER" target="_blank"&gt;IATE:3504774&lt;/a&gt; , Европейски орган за застраховане и професионално пенсионно осигуряване &lt;a href="/entry/result/3506226/all" id="ENTRY_TO_ENTRY_CONVERTER" target="_blank"&gt;IATE:3506226&lt;/a&gt; и Европейски орган за ценни книжа и пазари &lt;a href="/entry/result/3504777/all" id="ENTRY_TO_ENTRY_CONVERTER" target="_blank"&gt;IATE:3504777&lt;/a&gt; ), формиращи Европейската система за финансов надзор &lt;a href="/entry/result/3504746/all" id="ENTRY_TO_ENTRY_CONVERTER" target="_blank"&gt;IATE:3504746&lt;/a&gt; .</t>
        </is>
      </c>
      <c r="BY64" t="inlineStr">
        <is>
          <t>jeden ze tří orgánů, které tvoří 
&lt;i&gt;Evropský systém dohledu nad finančním trhem&lt;/i&gt; &lt;a href="/entry/result/3504746/all" id="ENTRY_TO_ENTRY_CONVERTER" target="_blank"&gt;IATE:3504746&lt;/a&gt;</t>
        </is>
      </c>
      <c r="BZ64" t="inlineStr">
        <is>
          <t>En af tre nye europæiske tilsynsmyndigheder, som indgår i Det Europæiske Finanstilsynssystem (ESFS), jf. &lt;a href="/entry/result/3504746/all" id="ENTRY_TO_ENTRY_CONVERTER" target="_blank"&gt;IATE:3504746&lt;/a&gt;</t>
        </is>
      </c>
      <c r="CA64" t="inlineStr">
        <is>
          <t>generelle Bezeichnung für eine der (neu eingerichteten) Behörden, die für die Aufsicht über einen Teilbereich des EU-Finanzsektors in Bezug auf Entwicklung und Anwendung einheitlicher Vorschriften, Ahndung von Verstößen usw. zuständig ist</t>
        </is>
      </c>
      <c r="CB64" t="inlineStr">
        <is>
          <t/>
        </is>
      </c>
      <c r="CC64" t="inlineStr">
        <is>
          <t>one of the three authorities forming part of the European System of Financial Supervision [ &lt;a href="/entry/result/3504746/all" id="ENTRY_TO_ENTRY_CONVERTER" target="_blank"&gt;IATE:3504746&lt;/a&gt; ]</t>
        </is>
      </c>
      <c r="CD64" t="inlineStr">
        <is>
          <t>Cada una de las tres autoridades que forman parte del Sistema Europeo de Supervisión Financiera &lt;a href="/entry/result/3504746/all" id="ENTRY_TO_ENTRY_CONVERTER" target="_blank"&gt;IATE:3504746&lt;/a&gt; , que son: la Autoridad Bancaria Europea &lt;a href="/entry/result/3504774/all" id="ENTRY_TO_ENTRY_CONVERTER" target="_blank"&gt;IATE:3504774&lt;/a&gt; , la Autoridad Europea de Seguros y Pensiones de Jubilación &lt;a href="/entry/result/3506226/all" id="ENTRY_TO_ENTRY_CONVERTER" target="_blank"&gt;IATE:3506226&lt;/a&gt; y la Autoridad Europea de Valores y Mercados &lt;a href="/entry/result/3504777/all" id="ENTRY_TO_ENTRY_CONVERTER" target="_blank"&gt;IATE:3504777&lt;/a&gt; .</t>
        </is>
      </c>
      <c r="CE64" t="inlineStr">
        <is>
          <t/>
        </is>
      </c>
      <c r="CF64" t="inlineStr">
        <is>
          <t/>
        </is>
      </c>
      <c r="CG64" t="inlineStr">
        <is>
          <t>l'une des trois autorités européennes de surveillance faisant partie du 
&lt;i&gt;Système européen de surveillance financière&lt;/i&gt; [ &lt;a href="/entry/result/3504746/all" id="ENTRY_TO_ENTRY_CONVERTER" target="_blank"&gt;IATE:3504746&lt;/a&gt; ]</t>
        </is>
      </c>
      <c r="CH64" t="inlineStr">
        <is>
          <t>ceann de thrí údarás an Chórais Eorpaigh Maoirseoirí Airgeadais [ &lt;a href="/entry/result/3504746/all" id="ENTRY_TO_ENTRY_CONVERTER" target="_blank"&gt;IATE:3504746&lt;/a&gt; ]</t>
        </is>
      </c>
      <c r="CI64" t="inlineStr">
        <is>
          <t/>
        </is>
      </c>
      <c r="CJ64" t="inlineStr">
        <is>
          <t>A Pénzügyi Felügyeletek Európai Rendszere (&lt;a href="/entry/result/3504746/all" id="ENTRY_TO_ENTRY_CONVERTER" target="_blank"&gt;IATE:3504746&lt;/a&gt; ) három európai felügyeleti hatóságot foglal magában: az Európai Bankhatóságot(&lt;a href="/entry/result/3504774/all" id="ENTRY_TO_ENTRY_CONVERTER" target="_blank"&gt;IATE:3504774&lt;/a&gt; ), az Európai Biztosítási és Foglalkoztatóinyugdíj-hatóságot (&lt;a href="/entry/result/3506226/all" id="ENTRY_TO_ENTRY_CONVERTER" target="_blank"&gt;IATE:3506226&lt;/a&gt; ), az Európai Értékpapír-piaci Hatóságot.</t>
        </is>
      </c>
      <c r="CK64" t="inlineStr">
        <is>
          <t>Una delle tre autorità che costituiscono il sistema europeo di vigilanza finanziaria [&lt;a href="/entry/result/3504746/all" id="ENTRY_TO_ENTRY_CONVERTER" target="_blank"&gt;IATE:3504746&lt;/a&gt; ]</t>
        </is>
      </c>
      <c r="CL64" t="inlineStr">
        <is>
          <t>viena iš trijų Europos finansų priežiūros institucijų sistemą (&lt;a href="/entry/result/3504746/all" id="ENTRY_TO_ENTRY_CONVERTER" target="_blank"&gt;IATE:3504746&lt;/a&gt; ) sudarančių institucijų</t>
        </is>
      </c>
      <c r="CM64" t="inlineStr">
        <is>
          <t>jebkura no trim jaunajām iestādēm, kas veidotas ar Eiropas finanšu uzraudzības sistēmu ( &lt;a href="/entry/result/3504746/all" id="ENTRY_TO_ENTRY_CONVERTER" target="_blank"&gt;IATE:3504746&lt;/a&gt; )</t>
        </is>
      </c>
      <c r="CN64" t="inlineStr">
        <is>
          <t/>
        </is>
      </c>
      <c r="CO64" t="inlineStr">
        <is>
          <t>onderdeel van het Europees Systeem voor financieel toezicht [ &lt;a href="/entry/result/3504746/all" id="ENTRY_TO_ENTRY_CONVERTER" target="_blank"&gt;IATE:3504746&lt;/a&gt; ]</t>
        </is>
      </c>
      <c r="CP64" t="inlineStr">
        <is>
          <t>zbiorcze określenie jednego z trzech urzędów nadzoru finansowego w UE tworzących europejski system nadzoru finansowego</t>
        </is>
      </c>
      <c r="CQ64" t="inlineStr">
        <is>
          <t>Cada uma das três entidades europeias criadas em 2011, independentes, com poderes de supervisão financeira e dotadas de personalidade jurídica, que substituem os anteriores comités de autoridades de supervisão da UE ("comités Lamfalussy de nível 3") nos setores bancário, dos seguros e pensões e dos mercados e valores mobiliários. 
&lt;br&gt;As ESA têm mais poderes e competências do que os referidos comités e fazem parte do Sistema Europeu de Supervisão Financeira [&lt;a href="/entry/result/3504746/all" id="ENTRY_TO_ENTRY_CONVERTER" target="_blank"&gt;IATE:3504746&lt;/a&gt; ]. 
&lt;br&gt;As três ESA são: a Autoridade Bancária Europeia [&lt;a href="/entry/result/3504774/all" id="ENTRY_TO_ENTRY_CONVERTER" target="_blank"&gt;IATE:3504774&lt;/a&gt; ], a Autoridade Europeia dos Seguros e Pensões Complementares de Reforma [&lt;a href="/entry/result/3506226/all" id="ENTRY_TO_ENTRY_CONVERTER" target="_blank"&gt;IATE:3506226&lt;/a&gt; ] e a Autoridade Europeia dos Valores Mobiliários e dos Mercados [&lt;a href="/entry/result/3504777/all" id="ENTRY_TO_ENTRY_CONVERTER" target="_blank"&gt;IATE:3504777&lt;/a&gt; ].</t>
        </is>
      </c>
      <c r="CR64" t="inlineStr">
        <is>
          <t>una dintre cele trei autorități care formează Sistemul european de supraveghere financiară [ &lt;a href="/entry/result/3504746/all" id="ENTRY_TO_ENTRY_CONVERTER" target="_blank"&gt;IATE:3504746&lt;/a&gt; ]</t>
        </is>
      </c>
      <c r="CS64" t="inlineStr">
        <is>
          <t>všeobecný názov pre tri nové orgány, ktoré sú súčasťou európskeho systému orgánov finančného dohľadu &lt;a href="/entry/result/3504746/all" id="ENTRY_TO_ENTRY_CONVERTER" target="_blank"&gt;IATE:3504746&lt;/a&gt;</t>
        </is>
      </c>
      <c r="CT64" t="inlineStr">
        <is>
          <t>eden od treh organov v okviru Evropskega sistema finančnega nadzora [ &lt;a href="/entry/result/3504746/all" id="ENTRY_TO_ENTRY_CONVERTER" target="_blank"&gt;IATE:3504746&lt;/a&gt; ]</t>
        </is>
      </c>
      <c r="CU64" t="inlineStr">
        <is>
          <t/>
        </is>
      </c>
    </row>
    <row r="65">
      <c r="A65" s="1" t="str">
        <f>HYPERLINK("https://iate.europa.eu/entry/result/3526709/all", "3526709")</f>
        <v>3526709</v>
      </c>
      <c r="B65" t="inlineStr">
        <is>
          <t>FINANCE</t>
        </is>
      </c>
      <c r="C65" t="inlineStr">
        <is>
          <t>FINANCE|free movement of capital|financial market</t>
        </is>
      </c>
      <c r="D65" t="inlineStr">
        <is>
          <t>регулаторен технически стандарт</t>
        </is>
      </c>
      <c r="E65" t="inlineStr">
        <is>
          <t>3</t>
        </is>
      </c>
      <c r="F65" t="inlineStr">
        <is>
          <t/>
        </is>
      </c>
      <c r="G65" t="inlineStr">
        <is>
          <t>regulační technická norma</t>
        </is>
      </c>
      <c r="H65" t="inlineStr">
        <is>
          <t>3</t>
        </is>
      </c>
      <c r="I65" t="inlineStr">
        <is>
          <t/>
        </is>
      </c>
      <c r="J65" t="inlineStr">
        <is>
          <t>reguleringsmæssig teknisk standard</t>
        </is>
      </c>
      <c r="K65" t="inlineStr">
        <is>
          <t>4</t>
        </is>
      </c>
      <c r="L65" t="inlineStr">
        <is>
          <t/>
        </is>
      </c>
      <c r="M65" t="inlineStr">
        <is>
          <t>technischer Regulierungsstandard</t>
        </is>
      </c>
      <c r="N65" t="inlineStr">
        <is>
          <t>3</t>
        </is>
      </c>
      <c r="O65" t="inlineStr">
        <is>
          <t/>
        </is>
      </c>
      <c r="P65" t="inlineStr">
        <is>
          <t>ρυθμιστικά τεχνικά πρότυπα</t>
        </is>
      </c>
      <c r="Q65" t="inlineStr">
        <is>
          <t>3</t>
        </is>
      </c>
      <c r="R65" t="inlineStr">
        <is>
          <t/>
        </is>
      </c>
      <c r="S65" t="inlineStr">
        <is>
          <t>regulatory technical standards|regulatory technical standard</t>
        </is>
      </c>
      <c r="T65" t="inlineStr">
        <is>
          <t>1|3</t>
        </is>
      </c>
      <c r="U65" t="inlineStr">
        <is>
          <t>|</t>
        </is>
      </c>
      <c r="V65" t="inlineStr">
        <is>
          <t>norma técnica de regulación</t>
        </is>
      </c>
      <c r="W65" t="inlineStr">
        <is>
          <t>3</t>
        </is>
      </c>
      <c r="X65" t="inlineStr">
        <is>
          <t/>
        </is>
      </c>
      <c r="Y65" t="inlineStr">
        <is>
          <t>regulatiivne tehniline standard</t>
        </is>
      </c>
      <c r="Z65" t="inlineStr">
        <is>
          <t>3</t>
        </is>
      </c>
      <c r="AA65" t="inlineStr">
        <is>
          <t/>
        </is>
      </c>
      <c r="AB65" t="inlineStr">
        <is>
          <t>tekninen sääntelystandardi|RTS</t>
        </is>
      </c>
      <c r="AC65" t="inlineStr">
        <is>
          <t>3|2</t>
        </is>
      </c>
      <c r="AD65" t="inlineStr">
        <is>
          <t>|</t>
        </is>
      </c>
      <c r="AE65" t="inlineStr">
        <is>
          <t>norme technique de réglementation</t>
        </is>
      </c>
      <c r="AF65" t="inlineStr">
        <is>
          <t>3</t>
        </is>
      </c>
      <c r="AG65" t="inlineStr">
        <is>
          <t/>
        </is>
      </c>
      <c r="AH65" t="inlineStr">
        <is>
          <t/>
        </is>
      </c>
      <c r="AI65" t="inlineStr">
        <is>
          <t/>
        </is>
      </c>
      <c r="AJ65" t="inlineStr">
        <is>
          <t/>
        </is>
      </c>
      <c r="AK65" t="inlineStr">
        <is>
          <t>regulatorni tehnički standard</t>
        </is>
      </c>
      <c r="AL65" t="inlineStr">
        <is>
          <t>3</t>
        </is>
      </c>
      <c r="AM65" t="inlineStr">
        <is>
          <t/>
        </is>
      </c>
      <c r="AN65" t="inlineStr">
        <is>
          <t>szabályozástechnikai standard</t>
        </is>
      </c>
      <c r="AO65" t="inlineStr">
        <is>
          <t>3</t>
        </is>
      </c>
      <c r="AP65" t="inlineStr">
        <is>
          <t/>
        </is>
      </c>
      <c r="AQ65" t="inlineStr">
        <is>
          <t>norma tecnica di regolamentazione</t>
        </is>
      </c>
      <c r="AR65" t="inlineStr">
        <is>
          <t>3</t>
        </is>
      </c>
      <c r="AS65" t="inlineStr">
        <is>
          <t/>
        </is>
      </c>
      <c r="AT65" t="inlineStr">
        <is>
          <t>techninis reguliavimo standartas</t>
        </is>
      </c>
      <c r="AU65" t="inlineStr">
        <is>
          <t>3</t>
        </is>
      </c>
      <c r="AV65" t="inlineStr">
        <is>
          <t/>
        </is>
      </c>
      <c r="AW65" t="inlineStr">
        <is>
          <t>regulatīvs tehniskais standarts</t>
        </is>
      </c>
      <c r="AX65" t="inlineStr">
        <is>
          <t>3</t>
        </is>
      </c>
      <c r="AY65" t="inlineStr">
        <is>
          <t/>
        </is>
      </c>
      <c r="AZ65" t="inlineStr">
        <is>
          <t>standard tekniku regolatorju</t>
        </is>
      </c>
      <c r="BA65" t="inlineStr">
        <is>
          <t>3</t>
        </is>
      </c>
      <c r="BB65" t="inlineStr">
        <is>
          <t/>
        </is>
      </c>
      <c r="BC65" t="inlineStr">
        <is>
          <t>technische reguleringsnorm</t>
        </is>
      </c>
      <c r="BD65" t="inlineStr">
        <is>
          <t>3</t>
        </is>
      </c>
      <c r="BE65" t="inlineStr">
        <is>
          <t/>
        </is>
      </c>
      <c r="BF65" t="inlineStr">
        <is>
          <t>regulacyjny standard techniczny</t>
        </is>
      </c>
      <c r="BG65" t="inlineStr">
        <is>
          <t>3</t>
        </is>
      </c>
      <c r="BH65" t="inlineStr">
        <is>
          <t/>
        </is>
      </c>
      <c r="BI65" t="inlineStr">
        <is>
          <t>norma técnica de regulamentação</t>
        </is>
      </c>
      <c r="BJ65" t="inlineStr">
        <is>
          <t>3</t>
        </is>
      </c>
      <c r="BK65" t="inlineStr">
        <is>
          <t/>
        </is>
      </c>
      <c r="BL65" t="inlineStr">
        <is>
          <t>standard tehnic de reglementare</t>
        </is>
      </c>
      <c r="BM65" t="inlineStr">
        <is>
          <t>3</t>
        </is>
      </c>
      <c r="BN65" t="inlineStr">
        <is>
          <t/>
        </is>
      </c>
      <c r="BO65" t="inlineStr">
        <is>
          <t>regulačné technické predpisy</t>
        </is>
      </c>
      <c r="BP65" t="inlineStr">
        <is>
          <t>3</t>
        </is>
      </c>
      <c r="BQ65" t="inlineStr">
        <is>
          <t/>
        </is>
      </c>
      <c r="BR65" t="inlineStr">
        <is>
          <t>regulativni tehnični standard</t>
        </is>
      </c>
      <c r="BS65" t="inlineStr">
        <is>
          <t>3</t>
        </is>
      </c>
      <c r="BT65" t="inlineStr">
        <is>
          <t/>
        </is>
      </c>
      <c r="BU65" t="inlineStr">
        <is>
          <t>teknisk tillsynsstandard|teknisk standard för tillsyn</t>
        </is>
      </c>
      <c r="BV65" t="inlineStr">
        <is>
          <t>2|3</t>
        </is>
      </c>
      <c r="BW65" t="inlineStr">
        <is>
          <t>|</t>
        </is>
      </c>
      <c r="BX65" t="inlineStr">
        <is>
          <t/>
        </is>
      </c>
      <c r="BY65" t="inlineStr">
        <is>
          <t>norma technické povahy, která nepředstavuje strategické či politické rozhodnutí a jejíž obsah je vymezen legislativním aktem, z něhož vychází</t>
        </is>
      </c>
      <c r="BZ65" t="inlineStr">
        <is>
          <t>Delegeret retsakt (hvor Europa-Parlamentet og Rådet delegerer beføjelser til Kommissionen) for at sikre konsekvent harmonisering i forb. med tilsynet. Har udelukkende teknisk indhold og repræsenterer ikke strategiske beslutninger eller politiske valg.</t>
        </is>
      </c>
      <c r="CA65" t="inlineStr">
        <is>
          <t>Standard technischer Art, der keine strategischen oder politischen Entscheidungen beinhaltet und dessen Inhalt durch die Gesetzgebungsakte, auf denen er beruht, begrenzt wird</t>
        </is>
      </c>
      <c r="CB65" t="inlineStr">
        <is>
          <t/>
        </is>
      </c>
      <c r="CC65" t="inlineStr">
        <is>
          <t>technical standard that does not not imply strategic decisions or policy choices and the content of which is delimited by the legislative act on which it is based</t>
        </is>
      </c>
      <c r="CD65" t="inlineStr">
        <is>
          <t/>
        </is>
      </c>
      <c r="CE65" t="inlineStr">
        <is>
          <t>tehniline standard, mis ei hõlma strateegilisi otsuseid või poliitilisi valikuid ning mille sisu on piiritletud selle aluseks oleva seadusandliku aktiga</t>
        </is>
      </c>
      <c r="CF65" t="inlineStr">
        <is>
          <t/>
        </is>
      </c>
      <c r="CG65" t="inlineStr">
        <is>
          <t>norme de caractère technique, n'impliquant aucune décision stratégique ni aucun choix politique et dont le contenu est délimité par l'acte législatif sur lequel elle est basée</t>
        </is>
      </c>
      <c r="CH65" t="inlineStr">
        <is>
          <t/>
        </is>
      </c>
      <c r="CI65" t="inlineStr">
        <is>
          <t/>
        </is>
      </c>
      <c r="CJ65" t="inlineStr">
        <is>
          <t/>
        </is>
      </c>
      <c r="CK65" t="inlineStr">
        <is>
          <t>norma di carattere tecnico che non implica decisioni strategiche o scelte politiche e il cui contenuto è definito dall'atto legislativo di riferimento</t>
        </is>
      </c>
      <c r="CL65" t="inlineStr">
        <is>
          <t>techninis standartas, kuriame nepateikiama strateginių sprendimų ar politikos alternatyvų ir kurio turinys nustatomas teisėkūros procedūra priimamu aktu, kuriuo jis yra grindžiamas</t>
        </is>
      </c>
      <c r="CM65" t="inlineStr">
        <is>
          <t/>
        </is>
      </c>
      <c r="CN65" t="inlineStr">
        <is>
          <t/>
        </is>
      </c>
      <c r="CO65" t="inlineStr">
        <is>
          <t>norm van technische aard die geen strategische beslissingen of beleidskeuzen inhoudt en inhoudelijk beperkt is door de wetgevingshandelingen waarop hij is gebaseerd</t>
        </is>
      </c>
      <c r="CP65" t="inlineStr">
        <is>
          <t/>
        </is>
      </c>
      <c r="CQ65" t="inlineStr">
        <is>
          <t/>
        </is>
      </c>
      <c r="CR65" t="inlineStr">
        <is>
          <t/>
        </is>
      </c>
      <c r="CS65" t="inlineStr">
        <is>
          <t/>
        </is>
      </c>
      <c r="CT65" t="inlineStr">
        <is>
          <t/>
        </is>
      </c>
      <c r="CU65" t="inlineStr">
        <is>
          <t/>
        </is>
      </c>
    </row>
    <row r="66">
      <c r="A66" s="1" t="str">
        <f>HYPERLINK("https://iate.europa.eu/entry/result/3528455/all", "3528455")</f>
        <v>3528455</v>
      </c>
      <c r="B66" t="inlineStr">
        <is>
          <t>FINANCE</t>
        </is>
      </c>
      <c r="C66" t="inlineStr">
        <is>
          <t>FINANCE</t>
        </is>
      </c>
      <c r="D66" t="inlineStr">
        <is>
          <t>технически стандарт за изпълнение</t>
        </is>
      </c>
      <c r="E66" t="inlineStr">
        <is>
          <t>3</t>
        </is>
      </c>
      <c r="F66" t="inlineStr">
        <is>
          <t/>
        </is>
      </c>
      <c r="G66" t="inlineStr">
        <is>
          <t>prováděcí technická norma</t>
        </is>
      </c>
      <c r="H66" t="inlineStr">
        <is>
          <t>3</t>
        </is>
      </c>
      <c r="I66" t="inlineStr">
        <is>
          <t/>
        </is>
      </c>
      <c r="J66" t="inlineStr">
        <is>
          <t>gennemførelsesmæssig teknisk standard</t>
        </is>
      </c>
      <c r="K66" t="inlineStr">
        <is>
          <t>4</t>
        </is>
      </c>
      <c r="L66" t="inlineStr">
        <is>
          <t/>
        </is>
      </c>
      <c r="M66" t="inlineStr">
        <is>
          <t>technischer Durchführungsstandard</t>
        </is>
      </c>
      <c r="N66" t="inlineStr">
        <is>
          <t>3</t>
        </is>
      </c>
      <c r="O66" t="inlineStr">
        <is>
          <t/>
        </is>
      </c>
      <c r="P66" t="inlineStr">
        <is>
          <t>εκτελεστικό τεχνικό πρότυπο</t>
        </is>
      </c>
      <c r="Q66" t="inlineStr">
        <is>
          <t>3</t>
        </is>
      </c>
      <c r="R66" t="inlineStr">
        <is>
          <t/>
        </is>
      </c>
      <c r="S66" t="inlineStr">
        <is>
          <t>implementing technical standard|ITS</t>
        </is>
      </c>
      <c r="T66" t="inlineStr">
        <is>
          <t>4|3</t>
        </is>
      </c>
      <c r="U66" t="inlineStr">
        <is>
          <t>|</t>
        </is>
      </c>
      <c r="V66" t="inlineStr">
        <is>
          <t>norma técnica de ejecución</t>
        </is>
      </c>
      <c r="W66" t="inlineStr">
        <is>
          <t>3</t>
        </is>
      </c>
      <c r="X66" t="inlineStr">
        <is>
          <t/>
        </is>
      </c>
      <c r="Y66" t="inlineStr">
        <is>
          <t>rakenduslik tehniline standard</t>
        </is>
      </c>
      <c r="Z66" t="inlineStr">
        <is>
          <t>3</t>
        </is>
      </c>
      <c r="AA66" t="inlineStr">
        <is>
          <t/>
        </is>
      </c>
      <c r="AB66" t="inlineStr">
        <is>
          <t>tekninen täytäntöönpanostandardi|ITS</t>
        </is>
      </c>
      <c r="AC66" t="inlineStr">
        <is>
          <t>3|2</t>
        </is>
      </c>
      <c r="AD66" t="inlineStr">
        <is>
          <t>|</t>
        </is>
      </c>
      <c r="AE66" t="inlineStr">
        <is>
          <t>norme technique d'exécution</t>
        </is>
      </c>
      <c r="AF66" t="inlineStr">
        <is>
          <t>3</t>
        </is>
      </c>
      <c r="AG66" t="inlineStr">
        <is>
          <t/>
        </is>
      </c>
      <c r="AH66" t="inlineStr">
        <is>
          <t>caighdeán teicniúil cur chun feidhme</t>
        </is>
      </c>
      <c r="AI66" t="inlineStr">
        <is>
          <t>3</t>
        </is>
      </c>
      <c r="AJ66" t="inlineStr">
        <is>
          <t/>
        </is>
      </c>
      <c r="AK66" t="inlineStr">
        <is>
          <t/>
        </is>
      </c>
      <c r="AL66" t="inlineStr">
        <is>
          <t/>
        </is>
      </c>
      <c r="AM66" t="inlineStr">
        <is>
          <t/>
        </is>
      </c>
      <c r="AN66" t="inlineStr">
        <is>
          <t>végrehajtás-technikai standard</t>
        </is>
      </c>
      <c r="AO66" t="inlineStr">
        <is>
          <t>4</t>
        </is>
      </c>
      <c r="AP66" t="inlineStr">
        <is>
          <t/>
        </is>
      </c>
      <c r="AQ66" t="inlineStr">
        <is>
          <t>norma tecnica di attuazione</t>
        </is>
      </c>
      <c r="AR66" t="inlineStr">
        <is>
          <t>3</t>
        </is>
      </c>
      <c r="AS66" t="inlineStr">
        <is>
          <t/>
        </is>
      </c>
      <c r="AT66" t="inlineStr">
        <is>
          <t>techninis įgyvendinimo standartas</t>
        </is>
      </c>
      <c r="AU66" t="inlineStr">
        <is>
          <t>3</t>
        </is>
      </c>
      <c r="AV66" t="inlineStr">
        <is>
          <t/>
        </is>
      </c>
      <c r="AW66" t="inlineStr">
        <is>
          <t>īstenošanas tehniskie standarti</t>
        </is>
      </c>
      <c r="AX66" t="inlineStr">
        <is>
          <t>3</t>
        </is>
      </c>
      <c r="AY66" t="inlineStr">
        <is>
          <t/>
        </is>
      </c>
      <c r="AZ66" t="inlineStr">
        <is>
          <t>standard tekniku ta' implimentazzjoni</t>
        </is>
      </c>
      <c r="BA66" t="inlineStr">
        <is>
          <t>3</t>
        </is>
      </c>
      <c r="BB66" t="inlineStr">
        <is>
          <t/>
        </is>
      </c>
      <c r="BC66" t="inlineStr">
        <is>
          <t>technische uitvoeringsnorm</t>
        </is>
      </c>
      <c r="BD66" t="inlineStr">
        <is>
          <t>3</t>
        </is>
      </c>
      <c r="BE66" t="inlineStr">
        <is>
          <t/>
        </is>
      </c>
      <c r="BF66" t="inlineStr">
        <is>
          <t>wykonawczy standard techniczny</t>
        </is>
      </c>
      <c r="BG66" t="inlineStr">
        <is>
          <t>3</t>
        </is>
      </c>
      <c r="BH66" t="inlineStr">
        <is>
          <t/>
        </is>
      </c>
      <c r="BI66" t="inlineStr">
        <is>
          <t>norma técnica de execução</t>
        </is>
      </c>
      <c r="BJ66" t="inlineStr">
        <is>
          <t>3</t>
        </is>
      </c>
      <c r="BK66" t="inlineStr">
        <is>
          <t/>
        </is>
      </c>
      <c r="BL66" t="inlineStr">
        <is>
          <t>standard tehnic de punere în aplicare</t>
        </is>
      </c>
      <c r="BM66" t="inlineStr">
        <is>
          <t>3</t>
        </is>
      </c>
      <c r="BN66" t="inlineStr">
        <is>
          <t/>
        </is>
      </c>
      <c r="BO66" t="inlineStr">
        <is>
          <t>vykonávacie technické predpisy</t>
        </is>
      </c>
      <c r="BP66" t="inlineStr">
        <is>
          <t>3</t>
        </is>
      </c>
      <c r="BQ66" t="inlineStr">
        <is>
          <t/>
        </is>
      </c>
      <c r="BR66" t="inlineStr">
        <is>
          <t>izvedbeni tehnični standard</t>
        </is>
      </c>
      <c r="BS66" t="inlineStr">
        <is>
          <t>3</t>
        </is>
      </c>
      <c r="BT66" t="inlineStr">
        <is>
          <t/>
        </is>
      </c>
      <c r="BU66" t="inlineStr">
        <is>
          <t>teknisk standard för genomförande|teknisk genomförandestandard</t>
        </is>
      </c>
      <c r="BV66" t="inlineStr">
        <is>
          <t>3|3</t>
        </is>
      </c>
      <c r="BW66" t="inlineStr">
        <is>
          <t>|</t>
        </is>
      </c>
      <c r="BX66" t="inlineStr">
        <is>
          <t/>
        </is>
      </c>
      <c r="BY66" t="inlineStr">
        <is>
          <t>norma technické povahy, která nepředstavuje strategické či politické rozhodnutí a jejíž obsah vymezuje podmínky uplatňování stanovených legislativních aktů</t>
        </is>
      </c>
      <c r="BZ66" t="inlineStr">
        <is>
          <t>Retsakt til sikring af gennemførelse af foranstaltninger i forb. med tilsynet. Har udelukkende teknisk indhold og repræsenterer ikke strategiske beslutninger eller politiske valg.</t>
        </is>
      </c>
      <c r="CA66" t="inlineStr">
        <is>
          <t/>
        </is>
      </c>
      <c r="CB66" t="inlineStr">
        <is>
          <t/>
        </is>
      </c>
      <c r="CC66" t="inlineStr">
        <is>
          <t>technical standard determining the conditions of application of EU legislation within the scope of the supervisory authority</t>
        </is>
      </c>
      <c r="CD66" t="inlineStr">
        <is>
          <t>Normas de carácter técnico elaboradas por la Autoridad Europea de Supervisión, con arreglo al artículo 291 del TFUE, que establecen las condiciones de aplicación de los actos legislativos de la UE incluidos en su ámbito de competencias.</t>
        </is>
      </c>
      <c r="CE66" t="inlineStr">
        <is>
          <t>tehniline standard, mis ei hõlma strateegilisi otsuseid või poliitilisi valikuid ning mille eesmärk on määrata kindlaks teatava seadusandliku akti rakendamise tingimused</t>
        </is>
      </c>
      <c r="CF66" t="inlineStr">
        <is>
          <t/>
        </is>
      </c>
      <c r="CG66" t="inlineStr">
        <is>
          <t>norme technique que l'Autorité européenne de surveillance (Autorité européenne des marchés financiers) élabore et soumet à la Commission pour approbation</t>
        </is>
      </c>
      <c r="CH66" t="inlineStr">
        <is>
          <t/>
        </is>
      </c>
      <c r="CI66" t="inlineStr">
        <is>
          <t/>
        </is>
      </c>
      <c r="CJ66" t="inlineStr">
        <is>
          <t/>
        </is>
      </c>
      <c r="CK66" t="inlineStr">
        <is>
          <t>norma tecnica elaborata dell’Autorità di vigilanza europea in forma di regolamento di esecuzione relativo a determinati settori specifici e soggetto all’approvazione della Commissione</t>
        </is>
      </c>
      <c r="CL66" t="inlineStr">
        <is>
          <t>techninis standartas, kuriuo nustatomos tam tikrų ES teisės aktų taikymo sąlygos</t>
        </is>
      </c>
      <c r="CM66" t="inlineStr">
        <is>
          <t/>
        </is>
      </c>
      <c r="CN66" t="inlineStr">
        <is>
          <t>standard tekniku li jiddetermina l-kundizzjonijiet ta' applikazzjoni tal-leġiżlazzjoni tal-UE fi ħdan l-ambitu tal-awtorità superviżjorja</t>
        </is>
      </c>
      <c r="CO66" t="inlineStr">
        <is>
          <t>norm van technische aard die inhoudelijk de voorwaarden voor de toepassing van een handeling bepaalt, maar geen strategische beslissingen of beleidskeuzen inhoudt</t>
        </is>
      </c>
      <c r="CP66" t="inlineStr">
        <is>
          <t>standard opracowywany przez Europejskie Urzędy Nadzoru [ &lt;a href="/entry/result/3506227/all" id="ENTRY_TO_ENTRY_CONVERTER" target="_blank"&gt;IATE:3506227&lt;/a&gt; ] i zatwierdzany przez Komisję, Parlament Europejski i Radę, określający warunki stosowania aktów prawnych w obszarze podlegającym Europejskim Urzędom Nadzoru</t>
        </is>
      </c>
      <c r="CQ66" t="inlineStr">
        <is>
          <t/>
        </is>
      </c>
      <c r="CR66" t="inlineStr">
        <is>
          <t>standard tehnic ce nu implică decizii strategice sau opțiuni de politică publică elaborat de Autoritatea europeană de supraveghere și înaintat Comisiei spre aprobare</t>
        </is>
      </c>
      <c r="CS66" t="inlineStr">
        <is>
          <t/>
        </is>
      </c>
      <c r="CT66" t="inlineStr">
        <is>
          <t/>
        </is>
      </c>
      <c r="CU66" t="inlineStr">
        <is>
          <t/>
        </is>
      </c>
    </row>
    <row r="67">
      <c r="A67" s="1" t="str">
        <f>HYPERLINK("https://iate.europa.eu/entry/result/3535666/all", "3535666")</f>
        <v>3535666</v>
      </c>
      <c r="B67" t="inlineStr">
        <is>
          <t>SOCIAL QUESTIONS</t>
        </is>
      </c>
      <c r="C67" t="inlineStr">
        <is>
          <t>SOCIAL QUESTIONS|health|pharmaceutical industry;SOCIAL QUESTIONS|health|health policy</t>
        </is>
      </c>
      <c r="D67" t="inlineStr">
        <is>
          <t>национални компетентни органи</t>
        </is>
      </c>
      <c r="E67" t="inlineStr">
        <is>
          <t>2</t>
        </is>
      </c>
      <c r="F67" t="inlineStr">
        <is>
          <t/>
        </is>
      </c>
      <c r="G67" t="inlineStr">
        <is>
          <t>příslušný orgán členského státu|příslušný národní orgán|příslušný vnitrostátní orgán</t>
        </is>
      </c>
      <c r="H67" t="inlineStr">
        <is>
          <t>3|3|3</t>
        </is>
      </c>
      <c r="I67" t="inlineStr">
        <is>
          <t>||</t>
        </is>
      </c>
      <c r="J67" t="inlineStr">
        <is>
          <t>de nationale kompetente myndigheder</t>
        </is>
      </c>
      <c r="K67" t="inlineStr">
        <is>
          <t>3</t>
        </is>
      </c>
      <c r="L67" t="inlineStr">
        <is>
          <t/>
        </is>
      </c>
      <c r="M67" t="inlineStr">
        <is>
          <t>zuständige nationale Behörde</t>
        </is>
      </c>
      <c r="N67" t="inlineStr">
        <is>
          <t>3</t>
        </is>
      </c>
      <c r="O67" t="inlineStr">
        <is>
          <t/>
        </is>
      </c>
      <c r="P67" t="inlineStr">
        <is>
          <t>εθνικές αρμόδιες αρχές</t>
        </is>
      </c>
      <c r="Q67" t="inlineStr">
        <is>
          <t>3</t>
        </is>
      </c>
      <c r="R67" t="inlineStr">
        <is>
          <t/>
        </is>
      </c>
      <c r="S67" t="inlineStr">
        <is>
          <t>national competent authority</t>
        </is>
      </c>
      <c r="T67" t="inlineStr">
        <is>
          <t>3</t>
        </is>
      </c>
      <c r="U67" t="inlineStr">
        <is>
          <t/>
        </is>
      </c>
      <c r="V67" t="inlineStr">
        <is>
          <t>autoridad nacional competente</t>
        </is>
      </c>
      <c r="W67" t="inlineStr">
        <is>
          <t>3</t>
        </is>
      </c>
      <c r="X67" t="inlineStr">
        <is>
          <t/>
        </is>
      </c>
      <c r="Y67" t="inlineStr">
        <is>
          <t>liikmesriigi pädev asutus|riigi pädev asutus</t>
        </is>
      </c>
      <c r="Z67" t="inlineStr">
        <is>
          <t>3|3</t>
        </is>
      </c>
      <c r="AA67" t="inlineStr">
        <is>
          <t>|</t>
        </is>
      </c>
      <c r="AB67" t="inlineStr">
        <is>
          <t>kansallinen toimivaltainen viranomainen</t>
        </is>
      </c>
      <c r="AC67" t="inlineStr">
        <is>
          <t>2</t>
        </is>
      </c>
      <c r="AD67" t="inlineStr">
        <is>
          <t/>
        </is>
      </c>
      <c r="AE67" t="inlineStr">
        <is>
          <t>autorité nationale compétente</t>
        </is>
      </c>
      <c r="AF67" t="inlineStr">
        <is>
          <t>2</t>
        </is>
      </c>
      <c r="AG67" t="inlineStr">
        <is>
          <t/>
        </is>
      </c>
      <c r="AH67" t="inlineStr">
        <is>
          <t/>
        </is>
      </c>
      <c r="AI67" t="inlineStr">
        <is>
          <t/>
        </is>
      </c>
      <c r="AJ67" t="inlineStr">
        <is>
          <t/>
        </is>
      </c>
      <c r="AK67" t="inlineStr">
        <is>
          <t>nadležno nacionalno tijelo</t>
        </is>
      </c>
      <c r="AL67" t="inlineStr">
        <is>
          <t>3</t>
        </is>
      </c>
      <c r="AM67" t="inlineStr">
        <is>
          <t/>
        </is>
      </c>
      <c r="AN67" t="inlineStr">
        <is>
          <t>nemzeti illetékes hatóság</t>
        </is>
      </c>
      <c r="AO67" t="inlineStr">
        <is>
          <t>2</t>
        </is>
      </c>
      <c r="AP67" t="inlineStr">
        <is>
          <t/>
        </is>
      </c>
      <c r="AQ67" t="inlineStr">
        <is>
          <t>autorità nazionale competente</t>
        </is>
      </c>
      <c r="AR67" t="inlineStr">
        <is>
          <t>3</t>
        </is>
      </c>
      <c r="AS67" t="inlineStr">
        <is>
          <t/>
        </is>
      </c>
      <c r="AT67" t="inlineStr">
        <is>
          <t>nacionalinė kompetentinga institucija</t>
        </is>
      </c>
      <c r="AU67" t="inlineStr">
        <is>
          <t>3</t>
        </is>
      </c>
      <c r="AV67" t="inlineStr">
        <is>
          <t/>
        </is>
      </c>
      <c r="AW67" t="inlineStr">
        <is>
          <t>valsts kompetentā iestāde</t>
        </is>
      </c>
      <c r="AX67" t="inlineStr">
        <is>
          <t>3</t>
        </is>
      </c>
      <c r="AY67" t="inlineStr">
        <is>
          <t/>
        </is>
      </c>
      <c r="AZ67" t="inlineStr">
        <is>
          <t>awtorità nazzjonali kompetenti</t>
        </is>
      </c>
      <c r="BA67" t="inlineStr">
        <is>
          <t>3</t>
        </is>
      </c>
      <c r="BB67" t="inlineStr">
        <is>
          <t/>
        </is>
      </c>
      <c r="BC67" t="inlineStr">
        <is>
          <t>nationale bevoegde instantie</t>
        </is>
      </c>
      <c r="BD67" t="inlineStr">
        <is>
          <t>2</t>
        </is>
      </c>
      <c r="BE67" t="inlineStr">
        <is>
          <t/>
        </is>
      </c>
      <c r="BF67" t="inlineStr">
        <is>
          <t>właściwy organ krajowy</t>
        </is>
      </c>
      <c r="BG67" t="inlineStr">
        <is>
          <t>3</t>
        </is>
      </c>
      <c r="BH67" t="inlineStr">
        <is>
          <t/>
        </is>
      </c>
      <c r="BI67" t="inlineStr">
        <is>
          <t>autoridade nacional competente</t>
        </is>
      </c>
      <c r="BJ67" t="inlineStr">
        <is>
          <t>3</t>
        </is>
      </c>
      <c r="BK67" t="inlineStr">
        <is>
          <t/>
        </is>
      </c>
      <c r="BL67" t="inlineStr">
        <is>
          <t>autoritate națională competentă</t>
        </is>
      </c>
      <c r="BM67" t="inlineStr">
        <is>
          <t>3</t>
        </is>
      </c>
      <c r="BN67" t="inlineStr">
        <is>
          <t/>
        </is>
      </c>
      <c r="BO67" t="inlineStr">
        <is>
          <t>príslušný vnútroštátny orgán</t>
        </is>
      </c>
      <c r="BP67" t="inlineStr">
        <is>
          <t>2</t>
        </is>
      </c>
      <c r="BQ67" t="inlineStr">
        <is>
          <t/>
        </is>
      </c>
      <c r="BR67" t="inlineStr">
        <is>
          <t>pristojni nacionalni organ</t>
        </is>
      </c>
      <c r="BS67" t="inlineStr">
        <is>
          <t>2</t>
        </is>
      </c>
      <c r="BT67" t="inlineStr">
        <is>
          <t/>
        </is>
      </c>
      <c r="BU67" t="inlineStr">
        <is>
          <t>nationell behörig myndighet</t>
        </is>
      </c>
      <c r="BV67" t="inlineStr">
        <is>
          <t>3</t>
        </is>
      </c>
      <c r="BW67" t="inlineStr">
        <is>
          <t/>
        </is>
      </c>
      <c r="BX67" t="inlineStr">
        <is>
          <t/>
        </is>
      </c>
      <c r="BY67" t="inlineStr">
        <is>
          <t/>
        </is>
      </c>
      <c r="BZ67" t="inlineStr">
        <is>
          <t/>
        </is>
      </c>
      <c r="CA67" t="inlineStr">
        <is>
          <t/>
        </is>
      </c>
      <c r="CB67" t="inlineStr">
        <is>
          <t/>
        </is>
      </c>
      <c r="CC67" t="inlineStr">
        <is>
          <t>a medicines regulatory authority in a European Union Member State</t>
        </is>
      </c>
      <c r="CD67" t="inlineStr">
        <is>
          <t/>
        </is>
      </c>
      <c r="CE67" t="inlineStr">
        <is>
          <t/>
        </is>
      </c>
      <c r="CF67" t="inlineStr">
        <is>
          <t/>
        </is>
      </c>
      <c r="CG67" t="inlineStr">
        <is>
          <t/>
        </is>
      </c>
      <c r="CH67" t="inlineStr">
        <is>
          <t/>
        </is>
      </c>
      <c r="CI67" t="inlineStr">
        <is>
          <t>državno tijelo države članice nadležno za reguliranje, odobravanje i kontrolu lijekova</t>
        </is>
      </c>
      <c r="CJ67" t="inlineStr">
        <is>
          <t/>
        </is>
      </c>
      <c r="CK67" t="inlineStr">
        <is>
          <t/>
        </is>
      </c>
      <c r="CL67" t="inlineStr">
        <is>
          <t/>
        </is>
      </c>
      <c r="CM67" t="inlineStr">
        <is>
          <t/>
        </is>
      </c>
      <c r="CN67" t="inlineStr">
        <is>
          <t/>
        </is>
      </c>
      <c r="CO67" t="inlineStr">
        <is>
          <t/>
        </is>
      </c>
      <c r="CP67" t="inlineStr">
        <is>
          <t/>
        </is>
      </c>
      <c r="CQ67" t="inlineStr">
        <is>
          <t/>
        </is>
      </c>
      <c r="CR67" t="inlineStr">
        <is>
          <t/>
        </is>
      </c>
      <c r="CS67" t="inlineStr">
        <is>
          <t/>
        </is>
      </c>
      <c r="CT67" t="inlineStr">
        <is>
          <t/>
        </is>
      </c>
      <c r="CU67" t="inlineStr">
        <is>
          <t/>
        </is>
      </c>
    </row>
    <row r="68">
      <c r="A68" s="1" t="str">
        <f>HYPERLINK("https://iate.europa.eu/entry/result/3541386/all", "3541386")</f>
        <v>3541386</v>
      </c>
      <c r="B68" t="inlineStr">
        <is>
          <t>EDUCATION AND COMMUNICATIONS;EUROPEAN UNION</t>
        </is>
      </c>
      <c r="C68" t="inlineStr">
        <is>
          <t>EDUCATION AND COMMUNICATIONS|information technology and data processing;EUROPEAN UNION|EU institutions and European civil service</t>
        </is>
      </c>
      <c r="D68" t="inlineStr">
        <is>
          <t>Комитет|Европейски комитет по защита на данните</t>
        </is>
      </c>
      <c r="E68" t="inlineStr">
        <is>
          <t>2|4</t>
        </is>
      </c>
      <c r="F68" t="inlineStr">
        <is>
          <t>|</t>
        </is>
      </c>
      <c r="G68" t="inlineStr">
        <is>
          <t>EDPB|Evropský sbor pro ochranu osobních údajů</t>
        </is>
      </c>
      <c r="H68" t="inlineStr">
        <is>
          <t>3|4</t>
        </is>
      </c>
      <c r="I68" t="inlineStr">
        <is>
          <t>|</t>
        </is>
      </c>
      <c r="J68" t="inlineStr">
        <is>
          <t>Det Europæiske Databeskyttelsesråd|Databeskyttelsesrådet</t>
        </is>
      </c>
      <c r="K68" t="inlineStr">
        <is>
          <t>3|3</t>
        </is>
      </c>
      <c r="L68" t="inlineStr">
        <is>
          <t>|</t>
        </is>
      </c>
      <c r="M68" t="inlineStr">
        <is>
          <t>Europäischer Datenschutzausschuss|EDSA</t>
        </is>
      </c>
      <c r="N68" t="inlineStr">
        <is>
          <t>4|4</t>
        </is>
      </c>
      <c r="O68" t="inlineStr">
        <is>
          <t>|</t>
        </is>
      </c>
      <c r="P68" t="inlineStr">
        <is>
          <t>ΕΣΠΔ|Ευρωπαϊκό Συμβούλιο Προστασίας Δεδομένων</t>
        </is>
      </c>
      <c r="Q68" t="inlineStr">
        <is>
          <t>4|4</t>
        </is>
      </c>
      <c r="R68" t="inlineStr">
        <is>
          <t>|</t>
        </is>
      </c>
      <c r="S68" t="inlineStr">
        <is>
          <t>EDPB|European Data Protection Board</t>
        </is>
      </c>
      <c r="T68" t="inlineStr">
        <is>
          <t>4|4</t>
        </is>
      </c>
      <c r="U68" t="inlineStr">
        <is>
          <t>|</t>
        </is>
      </c>
      <c r="V68" t="inlineStr">
        <is>
          <t>Comité Europeo de Protección de Datos|CEPD</t>
        </is>
      </c>
      <c r="W68" t="inlineStr">
        <is>
          <t>4|4</t>
        </is>
      </c>
      <c r="X68" t="inlineStr">
        <is>
          <t>|</t>
        </is>
      </c>
      <c r="Y68" t="inlineStr">
        <is>
          <t>Euroopa Andmekaitsenõukogu</t>
        </is>
      </c>
      <c r="Z68" t="inlineStr">
        <is>
          <t>4</t>
        </is>
      </c>
      <c r="AA68" t="inlineStr">
        <is>
          <t/>
        </is>
      </c>
      <c r="AB68" t="inlineStr">
        <is>
          <t>Euroopan tietosuojaneuvosto</t>
        </is>
      </c>
      <c r="AC68" t="inlineStr">
        <is>
          <t>3</t>
        </is>
      </c>
      <c r="AD68" t="inlineStr">
        <is>
          <t/>
        </is>
      </c>
      <c r="AE68" t="inlineStr">
        <is>
          <t>comité européen de la protection des données</t>
        </is>
      </c>
      <c r="AF68" t="inlineStr">
        <is>
          <t>3</t>
        </is>
      </c>
      <c r="AG68" t="inlineStr">
        <is>
          <t/>
        </is>
      </c>
      <c r="AH68" t="inlineStr">
        <is>
          <t>an Bord Eorpach um Chosaint Sonraí|EDPB</t>
        </is>
      </c>
      <c r="AI68" t="inlineStr">
        <is>
          <t>4|4</t>
        </is>
      </c>
      <c r="AJ68" t="inlineStr">
        <is>
          <t>|</t>
        </is>
      </c>
      <c r="AK68" t="inlineStr">
        <is>
          <t>EDPB|Europski odbor za zaštitu podataka</t>
        </is>
      </c>
      <c r="AL68" t="inlineStr">
        <is>
          <t>4|4</t>
        </is>
      </c>
      <c r="AM68" t="inlineStr">
        <is>
          <t>|</t>
        </is>
      </c>
      <c r="AN68" t="inlineStr">
        <is>
          <t>Európai Adatvédelmi Testület</t>
        </is>
      </c>
      <c r="AO68" t="inlineStr">
        <is>
          <t>4</t>
        </is>
      </c>
      <c r="AP68" t="inlineStr">
        <is>
          <t/>
        </is>
      </c>
      <c r="AQ68" t="inlineStr">
        <is>
          <t>EDPB|comitato europeo per la protezione dei dati</t>
        </is>
      </c>
      <c r="AR68" t="inlineStr">
        <is>
          <t>3|4</t>
        </is>
      </c>
      <c r="AS68" t="inlineStr">
        <is>
          <t>|</t>
        </is>
      </c>
      <c r="AT68" t="inlineStr">
        <is>
          <t>Europos duomenų apsaugos valdyba</t>
        </is>
      </c>
      <c r="AU68" t="inlineStr">
        <is>
          <t>3</t>
        </is>
      </c>
      <c r="AV68" t="inlineStr">
        <is>
          <t/>
        </is>
      </c>
      <c r="AW68" t="inlineStr">
        <is>
          <t>Eiropas Datu aizsardzības kolēģija|EDAK</t>
        </is>
      </c>
      <c r="AX68" t="inlineStr">
        <is>
          <t>4|4</t>
        </is>
      </c>
      <c r="AY68" t="inlineStr">
        <is>
          <t>|</t>
        </is>
      </c>
      <c r="AZ68" t="inlineStr">
        <is>
          <t>EDPB|Bord Ewropew għall-Protezzjoni tad-&lt;i&gt;Data&lt;/i&gt;</t>
        </is>
      </c>
      <c r="BA68" t="inlineStr">
        <is>
          <t>4|4</t>
        </is>
      </c>
      <c r="BB68" t="inlineStr">
        <is>
          <t>|</t>
        </is>
      </c>
      <c r="BC68" t="inlineStr">
        <is>
          <t>Europees Comité voor gegevensbescherming|EDPB</t>
        </is>
      </c>
      <c r="BD68" t="inlineStr">
        <is>
          <t>4|4</t>
        </is>
      </c>
      <c r="BE68" t="inlineStr">
        <is>
          <t>|</t>
        </is>
      </c>
      <c r="BF68" t="inlineStr">
        <is>
          <t>EROD|Europejska Rada Ochrony Danych</t>
        </is>
      </c>
      <c r="BG68" t="inlineStr">
        <is>
          <t>4|4</t>
        </is>
      </c>
      <c r="BH68" t="inlineStr">
        <is>
          <t>|</t>
        </is>
      </c>
      <c r="BI68" t="inlineStr">
        <is>
          <t>Comité Europeu de Proteção de Dados|Comité Europeu para a Proteção de Dados|CEPD</t>
        </is>
      </c>
      <c r="BJ68" t="inlineStr">
        <is>
          <t>3|4|3</t>
        </is>
      </c>
      <c r="BK68" t="inlineStr">
        <is>
          <t>||</t>
        </is>
      </c>
      <c r="BL68" t="inlineStr">
        <is>
          <t>CEPD|Comitetul european pentru protecția datelor</t>
        </is>
      </c>
      <c r="BM68" t="inlineStr">
        <is>
          <t>3|4</t>
        </is>
      </c>
      <c r="BN68" t="inlineStr">
        <is>
          <t>|</t>
        </is>
      </c>
      <c r="BO68" t="inlineStr">
        <is>
          <t>Európsky výbor pre ochranu údajov|EDPB</t>
        </is>
      </c>
      <c r="BP68" t="inlineStr">
        <is>
          <t>4|3</t>
        </is>
      </c>
      <c r="BQ68" t="inlineStr">
        <is>
          <t>|</t>
        </is>
      </c>
      <c r="BR68" t="inlineStr">
        <is>
          <t>EOVP|Evropski odbor za varstvo podatkov</t>
        </is>
      </c>
      <c r="BS68" t="inlineStr">
        <is>
          <t>3|4</t>
        </is>
      </c>
      <c r="BT68" t="inlineStr">
        <is>
          <t>|</t>
        </is>
      </c>
      <c r="BU68" t="inlineStr">
        <is>
          <t>Europeiska dataskyddsstyrelsen|EDPB</t>
        </is>
      </c>
      <c r="BV68" t="inlineStr">
        <is>
          <t>4|4</t>
        </is>
      </c>
      <c r="BW68" t="inlineStr">
        <is>
          <t>|</t>
        </is>
      </c>
      <c r="BX68" t="inlineStr">
        <is>
          <t>Независим комитет, състоящ се от ръководителя на един надзорен орган от всяка държава членка и на Европейския надзорен орган по защита на данните, с разнообразни задачи в областта на защитата на личните данни в ЕС.</t>
        </is>
      </c>
      <c r="BY68" t="inlineStr">
        <is>
          <t>subjekt Unie s právní subjektivitou, který tvoří vedoucí dozorového úřadu z každého členského státu EU a evropský inspektor ochrany údajů nebo jejich zástupci</t>
        </is>
      </c>
      <c r="BZ68" t="inlineStr">
        <is>
          <t>uafhængigt råd bestående af chefen for tilsynsmyndigheden i hver medlemsstat og Den Europæiske Tilsynsførende for Databeskyttelse</t>
        </is>
      </c>
      <c r="CA68" t="inlineStr">
        <is>
          <t>unabhängiges Gremium, das sich aus den Leitern der Aufsichtsbehörde jedes Mitgliedstaats und des Europäischen Datenschutzbeauftragten zusammensetzt und die Artikel-29-Arbeitsgruppe [ &lt;a href="https://iate.europa.eu/entry/result/876290/all" target="_blank"&gt;876290&lt;/a&gt; ] ersetzt und eingerichtet wurde, um die einheitliche Anwendung der Allgemeinen Datenschutzverordnung sicherzustellen</t>
        </is>
      </c>
      <c r="CB68" t="inlineStr">
        <is>
          <t/>
        </is>
      </c>
      <c r="CC68" t="inlineStr">
        <is>
          <t>independent board, comprising the heads of the supervisory authority of each Member State and of the European Data Protection Supervisor, replacing the Article 29 Working Party [ &lt;a href="https://iate.europa.eu/entry/result/876290/all" target="_blank"&gt;876290&lt;/a&gt; ] and set up to ensure the consistent application of the General Data Protection Regulation</t>
        </is>
      </c>
      <c r="CD68" t="inlineStr">
        <is>
          <t>Organismo independiente (formado por el director de una autoridad de control de cada Estado miembro y por el Supervisor Europeo de Protección de Datos) que vela por la aplicación coherente del Reglamento relativo a la protección de las personas físicas en lo que respecta al tratamiento de datos personales y a la libre circulación de estos datos.</t>
        </is>
      </c>
      <c r="CE68" t="inlineStr">
        <is>
          <t>sõltumatu nõukogu, mis koosneb iga liikmesriigi järelevalveasutuse juhatajast ja Euroopa andmekaitseinspektorist ning tagab isikuandmete kaitse üldmääruse järjepideva kohaldamise</t>
        </is>
      </c>
      <c r="CF68" t="inlineStr">
        <is>
          <t>yleisellä tietosuoja-asetuksella perustettu riippumaton elin, jonka tehtävänä on varmistaa asetuksen yhdenmukainen soveltaminen</t>
        </is>
      </c>
      <c r="CG68" t="inlineStr">
        <is>
          <t>comité indépendant composé des directeurs des autorités de contrôle de tous les États membres et du contrôleur européen à la protection des données</t>
        </is>
      </c>
      <c r="CH68" t="inlineStr">
        <is>
          <t/>
        </is>
      </c>
      <c r="CI68" t="inlineStr">
        <is>
          <t>neovisno tijelo EU-a u kojem se nalaze voditelji nadzornih tijela država članica i Europski nadzornik za zaštitu podataka, nadležno za osiguranje konzistentne primjene Opće uredbe o zaštiti podataka</t>
        </is>
      </c>
      <c r="CJ68" t="inlineStr">
        <is>
          <t>a tagállamok felügyelő hatóságainak vezetőiből és az európai adatvédelmi biztosból álló független testület, amely segíti az általános adatvédelmi rendelet következetes alkalmazását, tanácsot ad a Bizottságnak és előmozdítja a felügyelő hatóságok közötti együttműködést</t>
        </is>
      </c>
      <c r="CK68" t="inlineStr">
        <is>
          <t>organo costituito dal responsabile delle autorità di controllo di ciascuno Stato membro e dal garante europeo della protezione dei dati, istituito per contribuire all'applicazione uniforme della normativa in materia di protezione dei dati</t>
        </is>
      </c>
      <c r="CL68" t="inlineStr">
        <is>
          <t>nepriklausoma valdyba, kurią sudaro visų valstybių narių priežiūros institucijų vadovai ir Europos duomenų apsaugos priežiūros pareigūnas ir kuri pakeičia pagal Direktyvos 95/46/EB 29 straipsnį įsteigtą darbo grupę asmenų apsaugai tvarkant asmens duomenis</t>
        </is>
      </c>
      <c r="CM68" t="inlineStr">
        <is>
          <t>neatkarīga struktūra, kas sastāv no katras dalībvalsts uzraudzības iestādes vadītāja un Eiropas Datu aizsardzības uzraudzītāja, kas izveidota, lai nodrošinātu konsekventu Vispārīgās datu aizsardzības regulas piemērošanu</t>
        </is>
      </c>
      <c r="CN68" t="inlineStr">
        <is>
          <t>bord indipendenti magħmul mill-kapijiet tal-awtorità ta’ superviżjoni ta’ kull Stat Membru u mill-Kontrollur Ewropew għall-Protezzjoni tad-&lt;i&gt;Data&lt;/i&gt;</t>
        </is>
      </c>
      <c r="CO68" t="inlineStr">
        <is>
          <t>onafhankelijk comité dat moet bijdragen aan een consequente toepassing van de algemene verordening gegevensbescherming in de Unie</t>
        </is>
      </c>
      <c r="CP68" t="inlineStr">
        <is>
          <t>&lt;div&gt;niezależny organ Unii, posiadający osobowość prawną, reprezentowany przez przewodniczącego; w jego skład wchodzą szefowie organów nadzorczych wszystkich państw członkowskich oraz Europejski Inspektor Ochrony Danych lub ich przedstawiciele&lt;br&gt;&lt;/div&gt;</t>
        </is>
      </c>
      <c r="CQ68" t="inlineStr">
        <is>
          <t>Órgão da UE dotado de personalidade jurídica criado para contribuir para a aplicação coerente do do
Regulamento (UE) 2016/679 e que substitui o 
Grupo do Artigo 29.º para
a Proteção de Dados [&lt;a href="https://iate.europa.eu/entry/result/876290/all" target="_blank"&gt;876290&lt;/a&gt; ]</t>
        </is>
      </c>
      <c r="CR68" t="inlineStr">
        <is>
          <t>comitet independent, compus din șefii autorităților de supraveghere din fiecare stat membru și cei ai Autorității Europene pentru Protecția Datelor [ &lt;a href="/entry/result/915287/all" id="ENTRY_TO_ENTRY_CONVERTER" target="_blank"&gt;IATE:915287&lt;/a&gt; ]; înlocuiește Grupul de lucru pentru protecția persoanelor în ceea ce privește prelucrarea datelor cu caracter personal [ &lt;a href="/entry/result/876290/all" id="ENTRY_TO_ENTRY_CONVERTER" target="_blank"&gt;IATE:876290&lt;/a&gt; ]; asigură aplicarea uniformă a Regulamentului general privind protecția datelor</t>
        </is>
      </c>
      <c r="CS68" t="inlineStr">
        <is>
          <t>nezávislý výbor, ktorý pozostáva z vedúceho predstaviteľa jedného dozorného orgánu každého členského štátu a európskeho dozorného úradníka pre ochranu údajov, alebo ich zástupcov, a ktorý zodpovedá za monitorovanie uplatňovania ustanovení všeobecného nariadenia o ochrane údajov</t>
        </is>
      </c>
      <c r="CT68" t="inlineStr">
        <is>
          <t>neodvisen odbor, ki ga sestavljajo vodje nadzornih organov iz vsake države članice, ki Komisiji svetuje o vseh vprašanjih v zvezi z varstvom osebnih podatkov v Uniji in proučuje vprašana, ki se nanašajo na uporabo uredbe o varstvu posameznikov pri obdelavi osebnih podatkov, ter izdaja smernice, priporočila in najboljše prakse, namenjene nadzornim organom za spodbuditev dosledne uporabe navedene uredbe</t>
        </is>
      </c>
      <c r="CU68" t="inlineStr">
        <is>
          <t>oberoende europeiskt organ som bidrar till enhetlig tillämpning av dataskyddsregler i hela Europeiska unionen och främjar samarbete mellan EU:s dataskyddsmyndigheter</t>
        </is>
      </c>
    </row>
    <row r="69">
      <c r="A69" s="1" t="str">
        <f>HYPERLINK("https://iate.europa.eu/entry/result/3628180/all", "3628180")</f>
        <v>3628180</v>
      </c>
      <c r="B69" t="inlineStr">
        <is>
          <t>FINANCE</t>
        </is>
      </c>
      <c r="C69" t="inlineStr">
        <is>
          <t>FINANCE|free movement of capital|financial market|financial supervision</t>
        </is>
      </c>
      <c r="D69" t="inlineStr">
        <is>
          <t/>
        </is>
      </c>
      <c r="E69" t="inlineStr">
        <is>
          <t/>
        </is>
      </c>
      <c r="F69" t="inlineStr">
        <is>
          <t/>
        </is>
      </c>
      <c r="G69" t="inlineStr">
        <is>
          <t/>
        </is>
      </c>
      <c r="H69" t="inlineStr">
        <is>
          <t/>
        </is>
      </c>
      <c r="I69" t="inlineStr">
        <is>
          <t/>
        </is>
      </c>
      <c r="J69" t="inlineStr">
        <is>
          <t/>
        </is>
      </c>
      <c r="K69" t="inlineStr">
        <is>
          <t/>
        </is>
      </c>
      <c r="L69" t="inlineStr">
        <is>
          <t/>
        </is>
      </c>
      <c r="M69" t="inlineStr">
        <is>
          <t>nicht gehostete elektronische Geldbörse</t>
        </is>
      </c>
      <c r="N69" t="inlineStr">
        <is>
          <t>2</t>
        </is>
      </c>
      <c r="O69" t="inlineStr">
        <is>
          <t/>
        </is>
      </c>
      <c r="P69" t="inlineStr">
        <is>
          <t/>
        </is>
      </c>
      <c r="Q69" t="inlineStr">
        <is>
          <t/>
        </is>
      </c>
      <c r="R69" t="inlineStr">
        <is>
          <t/>
        </is>
      </c>
      <c r="S69" t="inlineStr">
        <is>
          <t>unhosted wallet</t>
        </is>
      </c>
      <c r="T69" t="inlineStr">
        <is>
          <t>2</t>
        </is>
      </c>
      <c r="U69" t="inlineStr">
        <is>
          <t/>
        </is>
      </c>
      <c r="V69" t="inlineStr">
        <is>
          <t>monedero no alojado|cartera no alojada</t>
        </is>
      </c>
      <c r="W69" t="inlineStr">
        <is>
          <t>2|2</t>
        </is>
      </c>
      <c r="X69" t="inlineStr">
        <is>
          <t>|</t>
        </is>
      </c>
      <c r="Y69" t="inlineStr">
        <is>
          <t/>
        </is>
      </c>
      <c r="Z69" t="inlineStr">
        <is>
          <t/>
        </is>
      </c>
      <c r="AA69" t="inlineStr">
        <is>
          <t/>
        </is>
      </c>
      <c r="AB69" t="inlineStr">
        <is>
          <t/>
        </is>
      </c>
      <c r="AC69" t="inlineStr">
        <is>
          <t/>
        </is>
      </c>
      <c r="AD69" t="inlineStr">
        <is>
          <t/>
        </is>
      </c>
      <c r="AE69" t="inlineStr">
        <is>
          <t>portefeuille non hébergé</t>
        </is>
      </c>
      <c r="AF69" t="inlineStr">
        <is>
          <t>2</t>
        </is>
      </c>
      <c r="AG69" t="inlineStr">
        <is>
          <t/>
        </is>
      </c>
      <c r="AH69" t="inlineStr">
        <is>
          <t/>
        </is>
      </c>
      <c r="AI69" t="inlineStr">
        <is>
          <t/>
        </is>
      </c>
      <c r="AJ69" t="inlineStr">
        <is>
          <t/>
        </is>
      </c>
      <c r="AK69" t="inlineStr">
        <is>
          <t/>
        </is>
      </c>
      <c r="AL69" t="inlineStr">
        <is>
          <t/>
        </is>
      </c>
      <c r="AM69" t="inlineStr">
        <is>
          <t/>
        </is>
      </c>
      <c r="AN69" t="inlineStr">
        <is>
          <t/>
        </is>
      </c>
      <c r="AO69" t="inlineStr">
        <is>
          <t/>
        </is>
      </c>
      <c r="AP69" t="inlineStr">
        <is>
          <t/>
        </is>
      </c>
      <c r="AQ69" t="inlineStr">
        <is>
          <t>portafoglio non ospitato</t>
        </is>
      </c>
      <c r="AR69" t="inlineStr">
        <is>
          <t>2</t>
        </is>
      </c>
      <c r="AS69" t="inlineStr">
        <is>
          <t/>
        </is>
      </c>
      <c r="AT69" t="inlineStr">
        <is>
          <t/>
        </is>
      </c>
      <c r="AU69" t="inlineStr">
        <is>
          <t/>
        </is>
      </c>
      <c r="AV69" t="inlineStr">
        <is>
          <t/>
        </is>
      </c>
      <c r="AW69" t="inlineStr">
        <is>
          <t/>
        </is>
      </c>
      <c r="AX69" t="inlineStr">
        <is>
          <t/>
        </is>
      </c>
      <c r="AY69" t="inlineStr">
        <is>
          <t/>
        </is>
      </c>
      <c r="AZ69" t="inlineStr">
        <is>
          <t/>
        </is>
      </c>
      <c r="BA69" t="inlineStr">
        <is>
          <t/>
        </is>
      </c>
      <c r="BB69" t="inlineStr">
        <is>
          <t/>
        </is>
      </c>
      <c r="BC69" t="inlineStr">
        <is>
          <t/>
        </is>
      </c>
      <c r="BD69" t="inlineStr">
        <is>
          <t/>
        </is>
      </c>
      <c r="BE69" t="inlineStr">
        <is>
          <t/>
        </is>
      </c>
      <c r="BF69" t="inlineStr">
        <is>
          <t>portfel niehostowany</t>
        </is>
      </c>
      <c r="BG69" t="inlineStr">
        <is>
          <t>2</t>
        </is>
      </c>
      <c r="BH69" t="inlineStr">
        <is>
          <t/>
        </is>
      </c>
      <c r="BI69" t="inlineStr">
        <is>
          <t/>
        </is>
      </c>
      <c r="BJ69" t="inlineStr">
        <is>
          <t/>
        </is>
      </c>
      <c r="BK69" t="inlineStr">
        <is>
          <t/>
        </is>
      </c>
      <c r="BL69" t="inlineStr">
        <is>
          <t/>
        </is>
      </c>
      <c r="BM69" t="inlineStr">
        <is>
          <t/>
        </is>
      </c>
      <c r="BN69" t="inlineStr">
        <is>
          <t/>
        </is>
      </c>
      <c r="BO69" t="inlineStr">
        <is>
          <t/>
        </is>
      </c>
      <c r="BP69" t="inlineStr">
        <is>
          <t/>
        </is>
      </c>
      <c r="BQ69" t="inlineStr">
        <is>
          <t/>
        </is>
      </c>
      <c r="BR69" t="inlineStr">
        <is>
          <t/>
        </is>
      </c>
      <c r="BS69" t="inlineStr">
        <is>
          <t/>
        </is>
      </c>
      <c r="BT69" t="inlineStr">
        <is>
          <t/>
        </is>
      </c>
      <c r="BU69" t="inlineStr">
        <is>
          <t/>
        </is>
      </c>
      <c r="BV69" t="inlineStr">
        <is>
          <t/>
        </is>
      </c>
      <c r="BW69" t="inlineStr">
        <is>
          <t/>
        </is>
      </c>
      <c r="BX69" t="inlineStr">
        <is>
          <t/>
        </is>
      </c>
      <c r="BY69" t="inlineStr">
        <is>
          <t/>
        </is>
      </c>
      <c r="BZ69" t="inlineStr">
        <is>
          <t/>
        </is>
      </c>
      <c r="CA69" t="inlineStr">
        <is>
          <t/>
        </is>
      </c>
      <c r="CB69" t="inlineStr">
        <is>
          <t/>
        </is>
      </c>
      <c r="CC69" t="inlineStr">
        <is>
          <t/>
        </is>
      </c>
      <c r="CD69" t="inlineStr">
        <is>
          <t/>
        </is>
      </c>
      <c r="CE69" t="inlineStr">
        <is>
          <t/>
        </is>
      </c>
      <c r="CF69" t="inlineStr">
        <is>
          <t/>
        </is>
      </c>
      <c r="CG69" t="inlineStr">
        <is>
          <t/>
        </is>
      </c>
      <c r="CH69" t="inlineStr">
        <is>
          <t/>
        </is>
      </c>
      <c r="CI69" t="inlineStr">
        <is>
          <t/>
        </is>
      </c>
      <c r="CJ69" t="inlineStr">
        <is>
          <t/>
        </is>
      </c>
      <c r="CK69" t="inlineStr">
        <is>
          <t/>
        </is>
      </c>
      <c r="CL69" t="inlineStr">
        <is>
          <t/>
        </is>
      </c>
      <c r="CM69" t="inlineStr">
        <is>
          <t/>
        </is>
      </c>
      <c r="CN69" t="inlineStr">
        <is>
          <t/>
        </is>
      </c>
      <c r="CO69" t="inlineStr">
        <is>
          <t/>
        </is>
      </c>
      <c r="CP69" t="inlineStr">
        <is>
          <t/>
        </is>
      </c>
      <c r="CQ69" t="inlineStr">
        <is>
          <t/>
        </is>
      </c>
      <c r="CR69" t="inlineStr">
        <is>
          <t/>
        </is>
      </c>
      <c r="CS69" t="inlineStr">
        <is>
          <t/>
        </is>
      </c>
      <c r="CT69" t="inlineStr">
        <is>
          <t/>
        </is>
      </c>
      <c r="CU69" t="inlineStr">
        <is>
          <t/>
        </is>
      </c>
    </row>
    <row r="70">
      <c r="A70" s="1" t="str">
        <f>HYPERLINK("https://iate.europa.eu/entry/result/3628179/all", "3628179")</f>
        <v>3628179</v>
      </c>
      <c r="B70" t="inlineStr">
        <is>
          <t>FINANCE</t>
        </is>
      </c>
      <c r="C70" t="inlineStr">
        <is>
          <t>FINANCE|free movement of capital|financial market|financial supervision</t>
        </is>
      </c>
      <c r="D70" t="inlineStr">
        <is>
          <t/>
        </is>
      </c>
      <c r="E70" t="inlineStr">
        <is>
          <t/>
        </is>
      </c>
      <c r="F70" t="inlineStr">
        <is>
          <t/>
        </is>
      </c>
      <c r="G70" t="inlineStr">
        <is>
          <t/>
        </is>
      </c>
      <c r="H70" t="inlineStr">
        <is>
          <t/>
        </is>
      </c>
      <c r="I70" t="inlineStr">
        <is>
          <t/>
        </is>
      </c>
      <c r="J70" t="inlineStr">
        <is>
          <t/>
        </is>
      </c>
      <c r="K70" t="inlineStr">
        <is>
          <t/>
        </is>
      </c>
      <c r="L70" t="inlineStr">
        <is>
          <t/>
        </is>
      </c>
      <c r="M70" t="inlineStr">
        <is>
          <t>Beaufsichtigung</t>
        </is>
      </c>
      <c r="N70" t="inlineStr">
        <is>
          <t>2</t>
        </is>
      </c>
      <c r="O70" t="inlineStr">
        <is>
          <t/>
        </is>
      </c>
      <c r="P70" t="inlineStr">
        <is>
          <t/>
        </is>
      </c>
      <c r="Q70" t="inlineStr">
        <is>
          <t/>
        </is>
      </c>
      <c r="R70" t="inlineStr">
        <is>
          <t/>
        </is>
      </c>
      <c r="S70" t="inlineStr">
        <is>
          <t>supervisory oversight</t>
        </is>
      </c>
      <c r="T70" t="inlineStr">
        <is>
          <t>2</t>
        </is>
      </c>
      <c r="U70" t="inlineStr">
        <is>
          <t/>
        </is>
      </c>
      <c r="V70" t="inlineStr">
        <is>
          <t>vigilancia en materia de supervisión</t>
        </is>
      </c>
      <c r="W70" t="inlineStr">
        <is>
          <t>2</t>
        </is>
      </c>
      <c r="X70" t="inlineStr">
        <is>
          <t/>
        </is>
      </c>
      <c r="Y70" t="inlineStr">
        <is>
          <t/>
        </is>
      </c>
      <c r="Z70" t="inlineStr">
        <is>
          <t/>
        </is>
      </c>
      <c r="AA70" t="inlineStr">
        <is>
          <t/>
        </is>
      </c>
      <c r="AB70" t="inlineStr">
        <is>
          <t/>
        </is>
      </c>
      <c r="AC70" t="inlineStr">
        <is>
          <t/>
        </is>
      </c>
      <c r="AD70" t="inlineStr">
        <is>
          <t/>
        </is>
      </c>
      <c r="AE70" t="inlineStr">
        <is>
          <t>surveillance prudentielle</t>
        </is>
      </c>
      <c r="AF70" t="inlineStr">
        <is>
          <t>2</t>
        </is>
      </c>
      <c r="AG70" t="inlineStr">
        <is>
          <t/>
        </is>
      </c>
      <c r="AH70" t="inlineStr">
        <is>
          <t/>
        </is>
      </c>
      <c r="AI70" t="inlineStr">
        <is>
          <t/>
        </is>
      </c>
      <c r="AJ70" t="inlineStr">
        <is>
          <t/>
        </is>
      </c>
      <c r="AK70" t="inlineStr">
        <is>
          <t/>
        </is>
      </c>
      <c r="AL70" t="inlineStr">
        <is>
          <t/>
        </is>
      </c>
      <c r="AM70" t="inlineStr">
        <is>
          <t/>
        </is>
      </c>
      <c r="AN70" t="inlineStr">
        <is>
          <t/>
        </is>
      </c>
      <c r="AO70" t="inlineStr">
        <is>
          <t/>
        </is>
      </c>
      <c r="AP70" t="inlineStr">
        <is>
          <t/>
        </is>
      </c>
      <c r="AQ70" t="inlineStr">
        <is>
          <t>controllo di vigilanza</t>
        </is>
      </c>
      <c r="AR70" t="inlineStr">
        <is>
          <t>2</t>
        </is>
      </c>
      <c r="AS70" t="inlineStr">
        <is>
          <t/>
        </is>
      </c>
      <c r="AT70" t="inlineStr">
        <is>
          <t/>
        </is>
      </c>
      <c r="AU70" t="inlineStr">
        <is>
          <t/>
        </is>
      </c>
      <c r="AV70" t="inlineStr">
        <is>
          <t/>
        </is>
      </c>
      <c r="AW70" t="inlineStr">
        <is>
          <t/>
        </is>
      </c>
      <c r="AX70" t="inlineStr">
        <is>
          <t/>
        </is>
      </c>
      <c r="AY70" t="inlineStr">
        <is>
          <t/>
        </is>
      </c>
      <c r="AZ70" t="inlineStr">
        <is>
          <t/>
        </is>
      </c>
      <c r="BA70" t="inlineStr">
        <is>
          <t/>
        </is>
      </c>
      <c r="BB70" t="inlineStr">
        <is>
          <t/>
        </is>
      </c>
      <c r="BC70" t="inlineStr">
        <is>
          <t/>
        </is>
      </c>
      <c r="BD70" t="inlineStr">
        <is>
          <t/>
        </is>
      </c>
      <c r="BE70" t="inlineStr">
        <is>
          <t/>
        </is>
      </c>
      <c r="BF70" t="inlineStr">
        <is>
          <t>nadzór</t>
        </is>
      </c>
      <c r="BG70" t="inlineStr">
        <is>
          <t>2</t>
        </is>
      </c>
      <c r="BH70" t="inlineStr">
        <is>
          <t/>
        </is>
      </c>
      <c r="BI70" t="inlineStr">
        <is>
          <t/>
        </is>
      </c>
      <c r="BJ70" t="inlineStr">
        <is>
          <t/>
        </is>
      </c>
      <c r="BK70" t="inlineStr">
        <is>
          <t/>
        </is>
      </c>
      <c r="BL70" t="inlineStr">
        <is>
          <t/>
        </is>
      </c>
      <c r="BM70" t="inlineStr">
        <is>
          <t/>
        </is>
      </c>
      <c r="BN70" t="inlineStr">
        <is>
          <t/>
        </is>
      </c>
      <c r="BO70" t="inlineStr">
        <is>
          <t/>
        </is>
      </c>
      <c r="BP70" t="inlineStr">
        <is>
          <t/>
        </is>
      </c>
      <c r="BQ70" t="inlineStr">
        <is>
          <t/>
        </is>
      </c>
      <c r="BR70" t="inlineStr">
        <is>
          <t/>
        </is>
      </c>
      <c r="BS70" t="inlineStr">
        <is>
          <t/>
        </is>
      </c>
      <c r="BT70" t="inlineStr">
        <is>
          <t/>
        </is>
      </c>
      <c r="BU70" t="inlineStr">
        <is>
          <t/>
        </is>
      </c>
      <c r="BV70" t="inlineStr">
        <is>
          <t/>
        </is>
      </c>
      <c r="BW70" t="inlineStr">
        <is>
          <t/>
        </is>
      </c>
      <c r="BX70" t="inlineStr">
        <is>
          <t/>
        </is>
      </c>
      <c r="BY70" t="inlineStr">
        <is>
          <t/>
        </is>
      </c>
      <c r="BZ70" t="inlineStr">
        <is>
          <t/>
        </is>
      </c>
      <c r="CA70" t="inlineStr">
        <is>
          <t/>
        </is>
      </c>
      <c r="CB70" t="inlineStr">
        <is>
          <t/>
        </is>
      </c>
      <c r="CC70" t="inlineStr">
        <is>
          <t/>
        </is>
      </c>
      <c r="CD70" t="inlineStr">
        <is>
          <t/>
        </is>
      </c>
      <c r="CE70" t="inlineStr">
        <is>
          <t/>
        </is>
      </c>
      <c r="CF70" t="inlineStr">
        <is>
          <t/>
        </is>
      </c>
      <c r="CG70" t="inlineStr">
        <is>
          <t/>
        </is>
      </c>
      <c r="CH70" t="inlineStr">
        <is>
          <t/>
        </is>
      </c>
      <c r="CI70" t="inlineStr">
        <is>
          <t/>
        </is>
      </c>
      <c r="CJ70" t="inlineStr">
        <is>
          <t/>
        </is>
      </c>
      <c r="CK70" t="inlineStr">
        <is>
          <t/>
        </is>
      </c>
      <c r="CL70" t="inlineStr">
        <is>
          <t/>
        </is>
      </c>
      <c r="CM70" t="inlineStr">
        <is>
          <t/>
        </is>
      </c>
      <c r="CN70" t="inlineStr">
        <is>
          <t/>
        </is>
      </c>
      <c r="CO70" t="inlineStr">
        <is>
          <t/>
        </is>
      </c>
      <c r="CP70" t="inlineStr">
        <is>
          <t/>
        </is>
      </c>
      <c r="CQ70" t="inlineStr">
        <is>
          <t/>
        </is>
      </c>
      <c r="CR70" t="inlineStr">
        <is>
          <t/>
        </is>
      </c>
      <c r="CS70" t="inlineStr">
        <is>
          <t/>
        </is>
      </c>
      <c r="CT70" t="inlineStr">
        <is>
          <t/>
        </is>
      </c>
      <c r="CU70" t="inlineStr">
        <is>
          <t/>
        </is>
      </c>
    </row>
    <row r="71">
      <c r="A71" s="1" t="str">
        <f>HYPERLINK("https://iate.europa.eu/entry/result/3628178/all", "3628178")</f>
        <v>3628178</v>
      </c>
      <c r="B71" t="inlineStr">
        <is>
          <t>FINANCE</t>
        </is>
      </c>
      <c r="C71" t="inlineStr">
        <is>
          <t>FINANCE|free movement of capital|financial market|financial supervision</t>
        </is>
      </c>
      <c r="D71" t="inlineStr">
        <is>
          <t/>
        </is>
      </c>
      <c r="E71" t="inlineStr">
        <is>
          <t/>
        </is>
      </c>
      <c r="F71" t="inlineStr">
        <is>
          <t/>
        </is>
      </c>
      <c r="G71" t="inlineStr">
        <is>
          <t/>
        </is>
      </c>
      <c r="H71" t="inlineStr">
        <is>
          <t/>
        </is>
      </c>
      <c r="I71" t="inlineStr">
        <is>
          <t/>
        </is>
      </c>
      <c r="J71" t="inlineStr">
        <is>
          <t/>
        </is>
      </c>
      <c r="K71" t="inlineStr">
        <is>
          <t/>
        </is>
      </c>
      <c r="L71" t="inlineStr">
        <is>
          <t/>
        </is>
      </c>
      <c r="M71" t="inlineStr">
        <is>
          <t>Ersuchen, unter außergewöhnlichen Umständen tätig zu werden</t>
        </is>
      </c>
      <c r="N71" t="inlineStr">
        <is>
          <t>2</t>
        </is>
      </c>
      <c r="O71" t="inlineStr">
        <is>
          <t/>
        </is>
      </c>
      <c r="P71" t="inlineStr">
        <is>
          <t/>
        </is>
      </c>
      <c r="Q71" t="inlineStr">
        <is>
          <t/>
        </is>
      </c>
      <c r="R71" t="inlineStr">
        <is>
          <t/>
        </is>
      </c>
      <c r="S71" t="inlineStr">
        <is>
          <t>request to act in exceptional circumstances</t>
        </is>
      </c>
      <c r="T71" t="inlineStr">
        <is>
          <t>2</t>
        </is>
      </c>
      <c r="U71" t="inlineStr">
        <is>
          <t/>
        </is>
      </c>
      <c r="V71" t="inlineStr">
        <is>
          <t>solicitud de intervención en circunstancias excepcionales</t>
        </is>
      </c>
      <c r="W71" t="inlineStr">
        <is>
          <t>2</t>
        </is>
      </c>
      <c r="X71" t="inlineStr">
        <is>
          <t/>
        </is>
      </c>
      <c r="Y71" t="inlineStr">
        <is>
          <t/>
        </is>
      </c>
      <c r="Z71" t="inlineStr">
        <is>
          <t/>
        </is>
      </c>
      <c r="AA71" t="inlineStr">
        <is>
          <t/>
        </is>
      </c>
      <c r="AB71" t="inlineStr">
        <is>
          <t/>
        </is>
      </c>
      <c r="AC71" t="inlineStr">
        <is>
          <t/>
        </is>
      </c>
      <c r="AD71" t="inlineStr">
        <is>
          <t/>
        </is>
      </c>
      <c r="AE71" t="inlineStr">
        <is>
          <t>invitations à agir dans des circonstances exceptionnelles</t>
        </is>
      </c>
      <c r="AF71" t="inlineStr">
        <is>
          <t>2</t>
        </is>
      </c>
      <c r="AG71" t="inlineStr">
        <is>
          <t/>
        </is>
      </c>
      <c r="AH71" t="inlineStr">
        <is>
          <t/>
        </is>
      </c>
      <c r="AI71" t="inlineStr">
        <is>
          <t/>
        </is>
      </c>
      <c r="AJ71" t="inlineStr">
        <is>
          <t/>
        </is>
      </c>
      <c r="AK71" t="inlineStr">
        <is>
          <t/>
        </is>
      </c>
      <c r="AL71" t="inlineStr">
        <is>
          <t/>
        </is>
      </c>
      <c r="AM71" t="inlineStr">
        <is>
          <t/>
        </is>
      </c>
      <c r="AN71" t="inlineStr">
        <is>
          <t/>
        </is>
      </c>
      <c r="AO71" t="inlineStr">
        <is>
          <t/>
        </is>
      </c>
      <c r="AP71" t="inlineStr">
        <is>
          <t/>
        </is>
      </c>
      <c r="AQ71" t="inlineStr">
        <is>
          <t>richiesta di agire in circostanze eccezionali</t>
        </is>
      </c>
      <c r="AR71" t="inlineStr">
        <is>
          <t>2</t>
        </is>
      </c>
      <c r="AS71" t="inlineStr">
        <is>
          <t/>
        </is>
      </c>
      <c r="AT71" t="inlineStr">
        <is>
          <t/>
        </is>
      </c>
      <c r="AU71" t="inlineStr">
        <is>
          <t/>
        </is>
      </c>
      <c r="AV71" t="inlineStr">
        <is>
          <t/>
        </is>
      </c>
      <c r="AW71" t="inlineStr">
        <is>
          <t/>
        </is>
      </c>
      <c r="AX71" t="inlineStr">
        <is>
          <t/>
        </is>
      </c>
      <c r="AY71" t="inlineStr">
        <is>
          <t/>
        </is>
      </c>
      <c r="AZ71" t="inlineStr">
        <is>
          <t/>
        </is>
      </c>
      <c r="BA71" t="inlineStr">
        <is>
          <t/>
        </is>
      </c>
      <c r="BB71" t="inlineStr">
        <is>
          <t/>
        </is>
      </c>
      <c r="BC71" t="inlineStr">
        <is>
          <t/>
        </is>
      </c>
      <c r="BD71" t="inlineStr">
        <is>
          <t/>
        </is>
      </c>
      <c r="BE71" t="inlineStr">
        <is>
          <t/>
        </is>
      </c>
      <c r="BF71" t="inlineStr">
        <is>
          <t>wezwanie do podjęcia działania w wyjątkowych okolicznościach</t>
        </is>
      </c>
      <c r="BG71" t="inlineStr">
        <is>
          <t>2</t>
        </is>
      </c>
      <c r="BH71" t="inlineStr">
        <is>
          <t/>
        </is>
      </c>
      <c r="BI71" t="inlineStr">
        <is>
          <t/>
        </is>
      </c>
      <c r="BJ71" t="inlineStr">
        <is>
          <t/>
        </is>
      </c>
      <c r="BK71" t="inlineStr">
        <is>
          <t/>
        </is>
      </c>
      <c r="BL71" t="inlineStr">
        <is>
          <t/>
        </is>
      </c>
      <c r="BM71" t="inlineStr">
        <is>
          <t/>
        </is>
      </c>
      <c r="BN71" t="inlineStr">
        <is>
          <t/>
        </is>
      </c>
      <c r="BO71" t="inlineStr">
        <is>
          <t/>
        </is>
      </c>
      <c r="BP71" t="inlineStr">
        <is>
          <t/>
        </is>
      </c>
      <c r="BQ71" t="inlineStr">
        <is>
          <t/>
        </is>
      </c>
      <c r="BR71" t="inlineStr">
        <is>
          <t/>
        </is>
      </c>
      <c r="BS71" t="inlineStr">
        <is>
          <t/>
        </is>
      </c>
      <c r="BT71" t="inlineStr">
        <is>
          <t/>
        </is>
      </c>
      <c r="BU71" t="inlineStr">
        <is>
          <t/>
        </is>
      </c>
      <c r="BV71" t="inlineStr">
        <is>
          <t/>
        </is>
      </c>
      <c r="BW71" t="inlineStr">
        <is>
          <t/>
        </is>
      </c>
      <c r="BX71" t="inlineStr">
        <is>
          <t/>
        </is>
      </c>
      <c r="BY71" t="inlineStr">
        <is>
          <t/>
        </is>
      </c>
      <c r="BZ71" t="inlineStr">
        <is>
          <t/>
        </is>
      </c>
      <c r="CA71" t="inlineStr">
        <is>
          <t/>
        </is>
      </c>
      <c r="CB71" t="inlineStr">
        <is>
          <t/>
        </is>
      </c>
      <c r="CC71" t="inlineStr">
        <is>
          <t/>
        </is>
      </c>
      <c r="CD71" t="inlineStr">
        <is>
          <t/>
        </is>
      </c>
      <c r="CE71" t="inlineStr">
        <is>
          <t/>
        </is>
      </c>
      <c r="CF71" t="inlineStr">
        <is>
          <t/>
        </is>
      </c>
      <c r="CG71" t="inlineStr">
        <is>
          <t/>
        </is>
      </c>
      <c r="CH71" t="inlineStr">
        <is>
          <t/>
        </is>
      </c>
      <c r="CI71" t="inlineStr">
        <is>
          <t/>
        </is>
      </c>
      <c r="CJ71" t="inlineStr">
        <is>
          <t/>
        </is>
      </c>
      <c r="CK71" t="inlineStr">
        <is>
          <t/>
        </is>
      </c>
      <c r="CL71" t="inlineStr">
        <is>
          <t/>
        </is>
      </c>
      <c r="CM71" t="inlineStr">
        <is>
          <t/>
        </is>
      </c>
      <c r="CN71" t="inlineStr">
        <is>
          <t/>
        </is>
      </c>
      <c r="CO71" t="inlineStr">
        <is>
          <t/>
        </is>
      </c>
      <c r="CP71" t="inlineStr">
        <is>
          <t/>
        </is>
      </c>
      <c r="CQ71" t="inlineStr">
        <is>
          <t/>
        </is>
      </c>
      <c r="CR71" t="inlineStr">
        <is>
          <t/>
        </is>
      </c>
      <c r="CS71" t="inlineStr">
        <is>
          <t/>
        </is>
      </c>
      <c r="CT71" t="inlineStr">
        <is>
          <t/>
        </is>
      </c>
      <c r="CU71" t="inlineStr">
        <is>
          <t/>
        </is>
      </c>
    </row>
    <row r="72">
      <c r="A72" s="1" t="str">
        <f>HYPERLINK("https://iate.europa.eu/entry/result/3628177/all", "3628177")</f>
        <v>3628177</v>
      </c>
      <c r="B72" t="inlineStr">
        <is>
          <t>FINANCE</t>
        </is>
      </c>
      <c r="C72" t="inlineStr">
        <is>
          <t>FINANCE|free movement of capital|financial market|financial supervision</t>
        </is>
      </c>
      <c r="D72" t="inlineStr">
        <is>
          <t/>
        </is>
      </c>
      <c r="E72" t="inlineStr">
        <is>
          <t/>
        </is>
      </c>
      <c r="F72" t="inlineStr">
        <is>
          <t/>
        </is>
      </c>
      <c r="G72" t="inlineStr">
        <is>
          <t/>
        </is>
      </c>
      <c r="H72" t="inlineStr">
        <is>
          <t/>
        </is>
      </c>
      <c r="I72" t="inlineStr">
        <is>
          <t/>
        </is>
      </c>
      <c r="J72" t="inlineStr">
        <is>
          <t/>
        </is>
      </c>
      <c r="K72" t="inlineStr">
        <is>
          <t/>
        </is>
      </c>
      <c r="L72" t="inlineStr">
        <is>
          <t/>
        </is>
      </c>
      <c r="M72" t="inlineStr">
        <is>
          <t>„Kenntnis nur, wenn nötig“-Grundsatz</t>
        </is>
      </c>
      <c r="N72" t="inlineStr">
        <is>
          <t>2</t>
        </is>
      </c>
      <c r="O72" t="inlineStr">
        <is>
          <t/>
        </is>
      </c>
      <c r="P72" t="inlineStr">
        <is>
          <t/>
        </is>
      </c>
      <c r="Q72" t="inlineStr">
        <is>
          <t/>
        </is>
      </c>
      <c r="R72" t="inlineStr">
        <is>
          <t/>
        </is>
      </c>
      <c r="S72" t="inlineStr">
        <is>
          <t>need-to-know basis</t>
        </is>
      </c>
      <c r="T72" t="inlineStr">
        <is>
          <t>2</t>
        </is>
      </c>
      <c r="U72" t="inlineStr">
        <is>
          <t/>
        </is>
      </c>
      <c r="V72" t="inlineStr">
        <is>
          <t>necesitar tener conocimiento</t>
        </is>
      </c>
      <c r="W72" t="inlineStr">
        <is>
          <t>2</t>
        </is>
      </c>
      <c r="X72" t="inlineStr">
        <is>
          <t/>
        </is>
      </c>
      <c r="Y72" t="inlineStr">
        <is>
          <t/>
        </is>
      </c>
      <c r="Z72" t="inlineStr">
        <is>
          <t/>
        </is>
      </c>
      <c r="AA72" t="inlineStr">
        <is>
          <t/>
        </is>
      </c>
      <c r="AB72" t="inlineStr">
        <is>
          <t/>
        </is>
      </c>
      <c r="AC72" t="inlineStr">
        <is>
          <t/>
        </is>
      </c>
      <c r="AD72" t="inlineStr">
        <is>
          <t/>
        </is>
      </c>
      <c r="AE72" t="inlineStr">
        <is>
          <t>en fonction de besoin d’en connaître</t>
        </is>
      </c>
      <c r="AF72" t="inlineStr">
        <is>
          <t>2</t>
        </is>
      </c>
      <c r="AG72" t="inlineStr">
        <is>
          <t/>
        </is>
      </c>
      <c r="AH72" t="inlineStr">
        <is>
          <t/>
        </is>
      </c>
      <c r="AI72" t="inlineStr">
        <is>
          <t/>
        </is>
      </c>
      <c r="AJ72" t="inlineStr">
        <is>
          <t/>
        </is>
      </c>
      <c r="AK72" t="inlineStr">
        <is>
          <t/>
        </is>
      </c>
      <c r="AL72" t="inlineStr">
        <is>
          <t/>
        </is>
      </c>
      <c r="AM72" t="inlineStr">
        <is>
          <t/>
        </is>
      </c>
      <c r="AN72" t="inlineStr">
        <is>
          <t/>
        </is>
      </c>
      <c r="AO72" t="inlineStr">
        <is>
          <t/>
        </is>
      </c>
      <c r="AP72" t="inlineStr">
        <is>
          <t/>
        </is>
      </c>
      <c r="AQ72" t="inlineStr">
        <is>
          <t>dimostrare di avere un interesse a conoscere</t>
        </is>
      </c>
      <c r="AR72" t="inlineStr">
        <is>
          <t>2</t>
        </is>
      </c>
      <c r="AS72" t="inlineStr">
        <is>
          <t/>
        </is>
      </c>
      <c r="AT72" t="inlineStr">
        <is>
          <t/>
        </is>
      </c>
      <c r="AU72" t="inlineStr">
        <is>
          <t/>
        </is>
      </c>
      <c r="AV72" t="inlineStr">
        <is>
          <t/>
        </is>
      </c>
      <c r="AW72" t="inlineStr">
        <is>
          <t/>
        </is>
      </c>
      <c r="AX72" t="inlineStr">
        <is>
          <t/>
        </is>
      </c>
      <c r="AY72" t="inlineStr">
        <is>
          <t/>
        </is>
      </c>
      <c r="AZ72" t="inlineStr">
        <is>
          <t/>
        </is>
      </c>
      <c r="BA72" t="inlineStr">
        <is>
          <t/>
        </is>
      </c>
      <c r="BB72" t="inlineStr">
        <is>
          <t/>
        </is>
      </c>
      <c r="BC72" t="inlineStr">
        <is>
          <t/>
        </is>
      </c>
      <c r="BD72" t="inlineStr">
        <is>
          <t/>
        </is>
      </c>
      <c r="BE72" t="inlineStr">
        <is>
          <t/>
        </is>
      </c>
      <c r="BF72" t="inlineStr">
        <is>
          <t>zasada ograniczonego dostępu</t>
        </is>
      </c>
      <c r="BG72" t="inlineStr">
        <is>
          <t>2</t>
        </is>
      </c>
      <c r="BH72" t="inlineStr">
        <is>
          <t/>
        </is>
      </c>
      <c r="BI72" t="inlineStr">
        <is>
          <t/>
        </is>
      </c>
      <c r="BJ72" t="inlineStr">
        <is>
          <t/>
        </is>
      </c>
      <c r="BK72" t="inlineStr">
        <is>
          <t/>
        </is>
      </c>
      <c r="BL72" t="inlineStr">
        <is>
          <t/>
        </is>
      </c>
      <c r="BM72" t="inlineStr">
        <is>
          <t/>
        </is>
      </c>
      <c r="BN72" t="inlineStr">
        <is>
          <t/>
        </is>
      </c>
      <c r="BO72" t="inlineStr">
        <is>
          <t/>
        </is>
      </c>
      <c r="BP72" t="inlineStr">
        <is>
          <t/>
        </is>
      </c>
      <c r="BQ72" t="inlineStr">
        <is>
          <t/>
        </is>
      </c>
      <c r="BR72" t="inlineStr">
        <is>
          <t/>
        </is>
      </c>
      <c r="BS72" t="inlineStr">
        <is>
          <t/>
        </is>
      </c>
      <c r="BT72" t="inlineStr">
        <is>
          <t/>
        </is>
      </c>
      <c r="BU72" t="inlineStr">
        <is>
          <t/>
        </is>
      </c>
      <c r="BV72" t="inlineStr">
        <is>
          <t/>
        </is>
      </c>
      <c r="BW72" t="inlineStr">
        <is>
          <t/>
        </is>
      </c>
      <c r="BX72" t="inlineStr">
        <is>
          <t/>
        </is>
      </c>
      <c r="BY72" t="inlineStr">
        <is>
          <t/>
        </is>
      </c>
      <c r="BZ72" t="inlineStr">
        <is>
          <t/>
        </is>
      </c>
      <c r="CA72" t="inlineStr">
        <is>
          <t/>
        </is>
      </c>
      <c r="CB72" t="inlineStr">
        <is>
          <t/>
        </is>
      </c>
      <c r="CC72" t="inlineStr">
        <is>
          <t/>
        </is>
      </c>
      <c r="CD72" t="inlineStr">
        <is>
          <t/>
        </is>
      </c>
      <c r="CE72" t="inlineStr">
        <is>
          <t/>
        </is>
      </c>
      <c r="CF72" t="inlineStr">
        <is>
          <t/>
        </is>
      </c>
      <c r="CG72" t="inlineStr">
        <is>
          <t/>
        </is>
      </c>
      <c r="CH72" t="inlineStr">
        <is>
          <t/>
        </is>
      </c>
      <c r="CI72" t="inlineStr">
        <is>
          <t/>
        </is>
      </c>
      <c r="CJ72" t="inlineStr">
        <is>
          <t/>
        </is>
      </c>
      <c r="CK72" t="inlineStr">
        <is>
          <t/>
        </is>
      </c>
      <c r="CL72" t="inlineStr">
        <is>
          <t/>
        </is>
      </c>
      <c r="CM72" t="inlineStr">
        <is>
          <t/>
        </is>
      </c>
      <c r="CN72" t="inlineStr">
        <is>
          <t/>
        </is>
      </c>
      <c r="CO72" t="inlineStr">
        <is>
          <t/>
        </is>
      </c>
      <c r="CP72" t="inlineStr">
        <is>
          <t/>
        </is>
      </c>
      <c r="CQ72" t="inlineStr">
        <is>
          <t/>
        </is>
      </c>
      <c r="CR72" t="inlineStr">
        <is>
          <t/>
        </is>
      </c>
      <c r="CS72" t="inlineStr">
        <is>
          <t/>
        </is>
      </c>
      <c r="CT72" t="inlineStr">
        <is>
          <t/>
        </is>
      </c>
      <c r="CU72" t="inlineStr">
        <is>
          <t/>
        </is>
      </c>
    </row>
    <row r="73">
      <c r="A73" s="1" t="str">
        <f>HYPERLINK("https://iate.europa.eu/entry/result/3555636/all", "3555636")</f>
        <v>3555636</v>
      </c>
      <c r="B73" t="inlineStr">
        <is>
          <t>FINANCE</t>
        </is>
      </c>
      <c r="C73" t="inlineStr">
        <is>
          <t>FINANCE|financial institutions and credit;FINANCE</t>
        </is>
      </c>
      <c r="D73" t="inlineStr">
        <is>
          <t/>
        </is>
      </c>
      <c r="E73" t="inlineStr">
        <is>
          <t/>
        </is>
      </c>
      <c r="F73" t="inlineStr">
        <is>
          <t/>
        </is>
      </c>
      <c r="G73" t="inlineStr">
        <is>
          <t/>
        </is>
      </c>
      <c r="H73" t="inlineStr">
        <is>
          <t/>
        </is>
      </c>
      <c r="I73" t="inlineStr">
        <is>
          <t/>
        </is>
      </c>
      <c r="J73" t="inlineStr">
        <is>
          <t>fælles tilsynshold</t>
        </is>
      </c>
      <c r="K73" t="inlineStr">
        <is>
          <t>3</t>
        </is>
      </c>
      <c r="L73" t="inlineStr">
        <is>
          <t/>
        </is>
      </c>
      <c r="M73" t="inlineStr">
        <is>
          <t>gemeinsames Aufsichtsteam|JST</t>
        </is>
      </c>
      <c r="N73" t="inlineStr">
        <is>
          <t>3|3</t>
        </is>
      </c>
      <c r="O73" t="inlineStr">
        <is>
          <t>|</t>
        </is>
      </c>
      <c r="P73" t="inlineStr">
        <is>
          <t>μικτή εποπτική ομάδα</t>
        </is>
      </c>
      <c r="Q73" t="inlineStr">
        <is>
          <t>3</t>
        </is>
      </c>
      <c r="R73" t="inlineStr">
        <is>
          <t/>
        </is>
      </c>
      <c r="S73" t="inlineStr">
        <is>
          <t>JST|joint supervisory team</t>
        </is>
      </c>
      <c r="T73" t="inlineStr">
        <is>
          <t>4|4</t>
        </is>
      </c>
      <c r="U73" t="inlineStr">
        <is>
          <t>|</t>
        </is>
      </c>
      <c r="V73" t="inlineStr">
        <is>
          <t>ECS|equipo conjunto de supervisión</t>
        </is>
      </c>
      <c r="W73" t="inlineStr">
        <is>
          <t>3|3</t>
        </is>
      </c>
      <c r="X73" t="inlineStr">
        <is>
          <t>|</t>
        </is>
      </c>
      <c r="Y73" t="inlineStr">
        <is>
          <t/>
        </is>
      </c>
      <c r="Z73" t="inlineStr">
        <is>
          <t/>
        </is>
      </c>
      <c r="AA73" t="inlineStr">
        <is>
          <t/>
        </is>
      </c>
      <c r="AB73" t="inlineStr">
        <is>
          <t>yhteinen valvontaryhmä</t>
        </is>
      </c>
      <c r="AC73" t="inlineStr">
        <is>
          <t>3</t>
        </is>
      </c>
      <c r="AD73" t="inlineStr">
        <is>
          <t/>
        </is>
      </c>
      <c r="AE73" t="inlineStr">
        <is>
          <t>équipe de surveillance prudentielle conjointe</t>
        </is>
      </c>
      <c r="AF73" t="inlineStr">
        <is>
          <t>3</t>
        </is>
      </c>
      <c r="AG73" t="inlineStr">
        <is>
          <t/>
        </is>
      </c>
      <c r="AH73" t="inlineStr">
        <is>
          <t>comhfhoireann maoirseachta|JST</t>
        </is>
      </c>
      <c r="AI73" t="inlineStr">
        <is>
          <t>3|3</t>
        </is>
      </c>
      <c r="AJ73" t="inlineStr">
        <is>
          <t>|</t>
        </is>
      </c>
      <c r="AK73" t="inlineStr">
        <is>
          <t/>
        </is>
      </c>
      <c r="AL73" t="inlineStr">
        <is>
          <t/>
        </is>
      </c>
      <c r="AM73" t="inlineStr">
        <is>
          <t/>
        </is>
      </c>
      <c r="AN73" t="inlineStr">
        <is>
          <t>közös felügyeleti csoport</t>
        </is>
      </c>
      <c r="AO73" t="inlineStr">
        <is>
          <t>3</t>
        </is>
      </c>
      <c r="AP73" t="inlineStr">
        <is>
          <t/>
        </is>
      </c>
      <c r="AQ73" t="inlineStr">
        <is>
          <t>gruppo di supervisione congiunto</t>
        </is>
      </c>
      <c r="AR73" t="inlineStr">
        <is>
          <t>2</t>
        </is>
      </c>
      <c r="AS73" t="inlineStr">
        <is>
          <t/>
        </is>
      </c>
      <c r="AT73" t="inlineStr">
        <is>
          <t>jungtinė priežiūros grupė</t>
        </is>
      </c>
      <c r="AU73" t="inlineStr">
        <is>
          <t>3</t>
        </is>
      </c>
      <c r="AV73" t="inlineStr">
        <is>
          <t/>
        </is>
      </c>
      <c r="AW73" t="inlineStr">
        <is>
          <t>kopējā uzraudzības komanda</t>
        </is>
      </c>
      <c r="AX73" t="inlineStr">
        <is>
          <t>3</t>
        </is>
      </c>
      <c r="AY73" t="inlineStr">
        <is>
          <t/>
        </is>
      </c>
      <c r="AZ73" t="inlineStr">
        <is>
          <t/>
        </is>
      </c>
      <c r="BA73" t="inlineStr">
        <is>
          <t/>
        </is>
      </c>
      <c r="BB73" t="inlineStr">
        <is>
          <t/>
        </is>
      </c>
      <c r="BC73" t="inlineStr">
        <is>
          <t>JST|gezamenlijk toezichtsteam</t>
        </is>
      </c>
      <c r="BD73" t="inlineStr">
        <is>
          <t>3|3</t>
        </is>
      </c>
      <c r="BE73" t="inlineStr">
        <is>
          <t>|</t>
        </is>
      </c>
      <c r="BF73" t="inlineStr">
        <is>
          <t>wspólny zespół nadzorczy</t>
        </is>
      </c>
      <c r="BG73" t="inlineStr">
        <is>
          <t>3</t>
        </is>
      </c>
      <c r="BH73" t="inlineStr">
        <is>
          <t/>
        </is>
      </c>
      <c r="BI73" t="inlineStr">
        <is>
          <t/>
        </is>
      </c>
      <c r="BJ73" t="inlineStr">
        <is>
          <t/>
        </is>
      </c>
      <c r="BK73" t="inlineStr">
        <is>
          <t/>
        </is>
      </c>
      <c r="BL73" t="inlineStr">
        <is>
          <t>ECS|echipă comună de supraveghere</t>
        </is>
      </c>
      <c r="BM73" t="inlineStr">
        <is>
          <t>3|3</t>
        </is>
      </c>
      <c r="BN73" t="inlineStr">
        <is>
          <t>|</t>
        </is>
      </c>
      <c r="BO73" t="inlineStr">
        <is>
          <t>spoločný dohliadací tím|SDT</t>
        </is>
      </c>
      <c r="BP73" t="inlineStr">
        <is>
          <t>3|3</t>
        </is>
      </c>
      <c r="BQ73" t="inlineStr">
        <is>
          <t>|</t>
        </is>
      </c>
      <c r="BR73" t="inlineStr">
        <is>
          <t>skupna nadzorniška skupina</t>
        </is>
      </c>
      <c r="BS73" t="inlineStr">
        <is>
          <t>3</t>
        </is>
      </c>
      <c r="BT73" t="inlineStr">
        <is>
          <t/>
        </is>
      </c>
      <c r="BU73" t="inlineStr">
        <is>
          <t>gemensam tillsynsgrupp</t>
        </is>
      </c>
      <c r="BV73" t="inlineStr">
        <is>
          <t>3</t>
        </is>
      </c>
      <c r="BW73" t="inlineStr">
        <is>
          <t/>
        </is>
      </c>
      <c r="BX73" t="inlineStr">
        <is>
          <t/>
        </is>
      </c>
      <c r="BY73" t="inlineStr">
        <is>
          <t/>
        </is>
      </c>
      <c r="BZ73" t="inlineStr">
        <is>
          <t/>
        </is>
      </c>
      <c r="CA73" t="inlineStr">
        <is>
          <t>aus Mitarbeitern der EZB und der zuständigen nationalen Behörden zusammengesetztes Team, das innerhalb des einheitlichen Aufsichtsmechanismus &lt;a href="/entry/result/3545374/all" id="ENTRY_TO_ENTRY_CONVERTER" target="_blank"&gt;IATE:3545374&lt;/a&gt; für den aufsichtlichen Überprüfungs- und Bewertungsprozess für ein bedeutendes beaufsichtigtes Unternehmen oder eine bedeutende beaufsichtigte Gruppe zuständig ist</t>
        </is>
      </c>
      <c r="CB73" t="inlineStr">
        <is>
          <t/>
        </is>
      </c>
      <c r="CC73" t="inlineStr">
        <is>
          <t>team which carries out operational supervision of each significant banking group or credit institution</t>
        </is>
      </c>
      <c r="CD73" t="inlineStr">
        <is>
          <t>En el marco del Mecanismo Unico de Supervisión ( &lt;a href="/entry/result/3545374/all" id="ENTRY_TO_ENTRY_CONVERTER" target="_blank"&gt;IATE:3545374&lt;/a&gt; ), equipo de supervisores a cargo de la supervisión de una entidad supervisada significativa o de un grupo supervisado significativo.</t>
        </is>
      </c>
      <c r="CE73" t="inlineStr">
        <is>
          <t/>
        </is>
      </c>
      <c r="CF73" t="inlineStr">
        <is>
          <t>valvojien ryhmä, joka vastaa merkittävän valvottavan yhteisön tai merkittävän valvottavan ryhmittymän valvonnasta</t>
        </is>
      </c>
      <c r="CG73" t="inlineStr">
        <is>
          <t>équipe chargée de la surveillance prudentielle de chaque établissement de crédit important, dans le cadre du mécanisme de surveillance unique</t>
        </is>
      </c>
      <c r="CH73" t="inlineStr">
        <is>
          <t/>
        </is>
      </c>
      <c r="CI73" t="inlineStr">
        <is>
          <t/>
        </is>
      </c>
      <c r="CJ73" t="inlineStr">
        <is>
          <t>az 
&lt;i&gt; egységes felügyeleti mechanizmus&lt;/i&gt; [&lt;a href="/entry/result/3545374/all" id="ENTRY_TO_ENTRY_CONVERTER" target="_blank"&gt;IATE:3545374&lt;/a&gt;] keretében a jelentős bankcsoportok vagy hitelintézetek működésének felügyeletét biztosító csoport</t>
        </is>
      </c>
      <c r="CK73" t="inlineStr">
        <is>
          <t/>
        </is>
      </c>
      <c r="CL73" t="inlineStr">
        <is>
          <t>priežiūros institucijų grupė, atsakinga už svarbaus prižiūrimo subjekto arba svarbios prižiūrimos grupės priežiūrą</t>
        </is>
      </c>
      <c r="CM73" t="inlineStr">
        <is>
          <t>uzraudzības speciālistu komanda, kas ir atbildīga par nozīmīgās uzraudzītās iestādes vai nozīmīgās uzraudzītās grupas uzraudzību</t>
        </is>
      </c>
      <c r="CN73" t="inlineStr">
        <is>
          <t/>
        </is>
      </c>
      <c r="CO73" t="inlineStr">
        <is>
          <t>team dat verantwoordelijk is voor het operationele toezicht op elke belangrijke bankgroep of kredietinstelling</t>
        </is>
      </c>
      <c r="CP73" t="inlineStr">
        <is>
          <t>zespół organów nadzoru odpowiedzialnych za nadzór nad istotnym nadzorowanym podmiotem lub istotną nadzorowaną grupą</t>
        </is>
      </c>
      <c r="CQ73" t="inlineStr">
        <is>
          <t/>
        </is>
      </c>
      <c r="CR73" t="inlineStr">
        <is>
          <t>echipă coordonată de BCE, alcătuită pentru fiecare bancă semnificativă în vederea desfășurării activității de supraveghere continuă a acesteia</t>
        </is>
      </c>
      <c r="CS73" t="inlineStr">
        <is>
          <t>tím vykonávajúci operatívny dohľad nad každou významnou bankovou skupinou v rámci jednotného mechanizmu dohľadu</t>
        </is>
      </c>
      <c r="CT73" t="inlineStr">
        <is>
          <t>skupina nadzornikov, ki so odgovorni za nadzor nad pomembnim nadzorovanim subjektom ali pomembno nadzorovano skupino</t>
        </is>
      </c>
      <c r="CU73" t="inlineStr">
        <is>
          <t/>
        </is>
      </c>
    </row>
    <row r="74">
      <c r="A74" s="1" t="str">
        <f>HYPERLINK("https://iate.europa.eu/entry/result/3571895/all", "3571895")</f>
        <v>3571895</v>
      </c>
      <c r="B74" t="inlineStr">
        <is>
          <t>FINANCE</t>
        </is>
      </c>
      <c r="C74" t="inlineStr">
        <is>
          <t>FINANCE|financial institutions and credit</t>
        </is>
      </c>
      <c r="D74" t="inlineStr">
        <is>
          <t>оценка за надеждност и пригодност</t>
        </is>
      </c>
      <c r="E74" t="inlineStr">
        <is>
          <t>3</t>
        </is>
      </c>
      <c r="F74" t="inlineStr">
        <is>
          <t/>
        </is>
      </c>
      <c r="G74" t="inlineStr">
        <is>
          <t/>
        </is>
      </c>
      <c r="H74" t="inlineStr">
        <is>
          <t/>
        </is>
      </c>
      <c r="I74" t="inlineStr">
        <is>
          <t/>
        </is>
      </c>
      <c r="J74" t="inlineStr">
        <is>
          <t/>
        </is>
      </c>
      <c r="K74" t="inlineStr">
        <is>
          <t/>
        </is>
      </c>
      <c r="L74" t="inlineStr">
        <is>
          <t/>
        </is>
      </c>
      <c r="M74" t="inlineStr">
        <is>
          <t/>
        </is>
      </c>
      <c r="N74" t="inlineStr">
        <is>
          <t/>
        </is>
      </c>
      <c r="O74" t="inlineStr">
        <is>
          <t/>
        </is>
      </c>
      <c r="P74" t="inlineStr">
        <is>
          <t/>
        </is>
      </c>
      <c r="Q74" t="inlineStr">
        <is>
          <t/>
        </is>
      </c>
      <c r="R74" t="inlineStr">
        <is>
          <t/>
        </is>
      </c>
      <c r="S74" t="inlineStr">
        <is>
          <t>fit&amp;amp;|fit &amp;amp;|proper assessment|fit and proper assessment|proper assessment</t>
        </is>
      </c>
      <c r="T74" t="inlineStr">
        <is>
          <t>1|1|1|3|1</t>
        </is>
      </c>
      <c r="U74" t="inlineStr">
        <is>
          <t>||||</t>
        </is>
      </c>
      <c r="V74" t="inlineStr">
        <is>
          <t>evaluación de idoneidad</t>
        </is>
      </c>
      <c r="W74" t="inlineStr">
        <is>
          <t>2</t>
        </is>
      </c>
      <c r="X74" t="inlineStr">
        <is>
          <t/>
        </is>
      </c>
      <c r="Y74" t="inlineStr">
        <is>
          <t/>
        </is>
      </c>
      <c r="Z74" t="inlineStr">
        <is>
          <t/>
        </is>
      </c>
      <c r="AA74" t="inlineStr">
        <is>
          <t/>
        </is>
      </c>
      <c r="AB74" t="inlineStr">
        <is>
          <t>soveltuvuusarviointi|luotettavuuden, sopivuuden ja ammattitaidon arviointi</t>
        </is>
      </c>
      <c r="AC74" t="inlineStr">
        <is>
          <t>3|3</t>
        </is>
      </c>
      <c r="AD74" t="inlineStr">
        <is>
          <t>|</t>
        </is>
      </c>
      <c r="AE74" t="inlineStr">
        <is>
          <t>évaluation de la compétence et de l’honorabilité</t>
        </is>
      </c>
      <c r="AF74" t="inlineStr">
        <is>
          <t>3</t>
        </is>
      </c>
      <c r="AG74" t="inlineStr">
        <is>
          <t/>
        </is>
      </c>
      <c r="AH74" t="inlineStr">
        <is>
          <t/>
        </is>
      </c>
      <c r="AI74" t="inlineStr">
        <is>
          <t/>
        </is>
      </c>
      <c r="AJ74" t="inlineStr">
        <is>
          <t/>
        </is>
      </c>
      <c r="AK74" t="inlineStr">
        <is>
          <t/>
        </is>
      </c>
      <c r="AL74" t="inlineStr">
        <is>
          <t/>
        </is>
      </c>
      <c r="AM74" t="inlineStr">
        <is>
          <t/>
        </is>
      </c>
      <c r="AN74" t="inlineStr">
        <is>
          <t/>
        </is>
      </c>
      <c r="AO74" t="inlineStr">
        <is>
          <t/>
        </is>
      </c>
      <c r="AP74" t="inlineStr">
        <is>
          <t/>
        </is>
      </c>
      <c r="AQ74" t="inlineStr">
        <is>
          <t>valutazione di professionalità e idoneità|verifica in materia di professionalità e onorabilità</t>
        </is>
      </c>
      <c r="AR74" t="inlineStr">
        <is>
          <t>2|2</t>
        </is>
      </c>
      <c r="AS74" t="inlineStr">
        <is>
          <t>|</t>
        </is>
      </c>
      <c r="AT74" t="inlineStr">
        <is>
          <t>kompetencijos ir tinkamumo vertinimas</t>
        </is>
      </c>
      <c r="AU74" t="inlineStr">
        <is>
          <t>3</t>
        </is>
      </c>
      <c r="AV74" t="inlineStr">
        <is>
          <t/>
        </is>
      </c>
      <c r="AW74" t="inlineStr">
        <is>
          <t/>
        </is>
      </c>
      <c r="AX74" t="inlineStr">
        <is>
          <t/>
        </is>
      </c>
      <c r="AY74" t="inlineStr">
        <is>
          <t/>
        </is>
      </c>
      <c r="AZ74" t="inlineStr">
        <is>
          <t/>
        </is>
      </c>
      <c r="BA74" t="inlineStr">
        <is>
          <t/>
        </is>
      </c>
      <c r="BB74" t="inlineStr">
        <is>
          <t/>
        </is>
      </c>
      <c r="BC74" t="inlineStr">
        <is>
          <t/>
        </is>
      </c>
      <c r="BD74" t="inlineStr">
        <is>
          <t/>
        </is>
      </c>
      <c r="BE74" t="inlineStr">
        <is>
          <t/>
        </is>
      </c>
      <c r="BF74" t="inlineStr">
        <is>
          <t>ocena kompetencji i reputacji</t>
        </is>
      </c>
      <c r="BG74" t="inlineStr">
        <is>
          <t>2</t>
        </is>
      </c>
      <c r="BH74" t="inlineStr">
        <is>
          <t/>
        </is>
      </c>
      <c r="BI74" t="inlineStr">
        <is>
          <t/>
        </is>
      </c>
      <c r="BJ74" t="inlineStr">
        <is>
          <t/>
        </is>
      </c>
      <c r="BK74" t="inlineStr">
        <is>
          <t/>
        </is>
      </c>
      <c r="BL74" t="inlineStr">
        <is>
          <t/>
        </is>
      </c>
      <c r="BM74" t="inlineStr">
        <is>
          <t/>
        </is>
      </c>
      <c r="BN74" t="inlineStr">
        <is>
          <t/>
        </is>
      </c>
      <c r="BO74" t="inlineStr">
        <is>
          <t/>
        </is>
      </c>
      <c r="BP74" t="inlineStr">
        <is>
          <t/>
        </is>
      </c>
      <c r="BQ74" t="inlineStr">
        <is>
          <t/>
        </is>
      </c>
      <c r="BR74" t="inlineStr">
        <is>
          <t/>
        </is>
      </c>
      <c r="BS74" t="inlineStr">
        <is>
          <t/>
        </is>
      </c>
      <c r="BT74" t="inlineStr">
        <is>
          <t/>
        </is>
      </c>
      <c r="BU74" t="inlineStr">
        <is>
          <t/>
        </is>
      </c>
      <c r="BV74" t="inlineStr">
        <is>
          <t/>
        </is>
      </c>
      <c r="BW74" t="inlineStr">
        <is>
          <t/>
        </is>
      </c>
      <c r="BX74" t="inlineStr">
        <is>
          <t/>
        </is>
      </c>
      <c r="BY74" t="inlineStr">
        <is>
          <t/>
        </is>
      </c>
      <c r="BZ74" t="inlineStr">
        <is>
          <t/>
        </is>
      </c>
      <c r="CA74" t="inlineStr">
        <is>
          <t/>
        </is>
      </c>
      <c r="CB74" t="inlineStr">
        <is>
          <t/>
        </is>
      </c>
      <c r="CC74" t="inlineStr">
        <is>
          <t/>
        </is>
      </c>
      <c r="CD74" t="inlineStr">
        <is>
          <t/>
        </is>
      </c>
      <c r="CE74" t="inlineStr">
        <is>
          <t/>
        </is>
      </c>
      <c r="CF74" t="inlineStr">
        <is>
          <t/>
        </is>
      </c>
      <c r="CG74" t="inlineStr">
        <is>
          <t/>
        </is>
      </c>
      <c r="CH74" t="inlineStr">
        <is>
          <t/>
        </is>
      </c>
      <c r="CI74" t="inlineStr">
        <is>
          <t/>
        </is>
      </c>
      <c r="CJ74" t="inlineStr">
        <is>
          <t/>
        </is>
      </c>
      <c r="CK74" t="inlineStr">
        <is>
          <t/>
        </is>
      </c>
      <c r="CL74" t="inlineStr">
        <is>
          <t/>
        </is>
      </c>
      <c r="CM74" t="inlineStr">
        <is>
          <t/>
        </is>
      </c>
      <c r="CN74" t="inlineStr">
        <is>
          <t/>
        </is>
      </c>
      <c r="CO74" t="inlineStr">
        <is>
          <t/>
        </is>
      </c>
      <c r="CP74" t="inlineStr">
        <is>
          <t/>
        </is>
      </c>
      <c r="CQ74" t="inlineStr">
        <is>
          <t/>
        </is>
      </c>
      <c r="CR74" t="inlineStr">
        <is>
          <t/>
        </is>
      </c>
      <c r="CS74" t="inlineStr">
        <is>
          <t/>
        </is>
      </c>
      <c r="CT74" t="inlineStr">
        <is>
          <t/>
        </is>
      </c>
      <c r="CU74" t="inlineStr">
        <is>
          <t/>
        </is>
      </c>
    </row>
    <row r="75">
      <c r="A75" s="1" t="str">
        <f>HYPERLINK("https://iate.europa.eu/entry/result/3619800/all", "3619800")</f>
        <v>3619800</v>
      </c>
      <c r="B75" t="inlineStr">
        <is>
          <t>FINANCE</t>
        </is>
      </c>
      <c r="C75" t="inlineStr">
        <is>
          <t>FINANCE|free movement of capital|financial market|financial supervision</t>
        </is>
      </c>
      <c r="D75" t="inlineStr">
        <is>
          <t>орган извън системата за БИП/БФТ</t>
        </is>
      </c>
      <c r="E75" t="inlineStr">
        <is>
          <t>3</t>
        </is>
      </c>
      <c r="F75" t="inlineStr">
        <is>
          <t/>
        </is>
      </c>
      <c r="G75" t="inlineStr">
        <is>
          <t>orgán jiný než orgán pro boj proti praní peněz a financování terorismu|orgán jiný než orgán pro AML/CFT</t>
        </is>
      </c>
      <c r="H75" t="inlineStr">
        <is>
          <t>2|2</t>
        </is>
      </c>
      <c r="I75" t="inlineStr">
        <is>
          <t>|</t>
        </is>
      </c>
      <c r="J75" t="inlineStr">
        <is>
          <t>ikke-AML/CFT-myndighed</t>
        </is>
      </c>
      <c r="K75" t="inlineStr">
        <is>
          <t>3</t>
        </is>
      </c>
      <c r="L75" t="inlineStr">
        <is>
          <t/>
        </is>
      </c>
      <c r="M75" t="inlineStr">
        <is>
          <t>nicht für die Bekämpfung von Geldwäsche und Terrorismusfinanzierung zuständige Behörde</t>
        </is>
      </c>
      <c r="N75" t="inlineStr">
        <is>
          <t>3</t>
        </is>
      </c>
      <c r="O75" t="inlineStr">
        <is>
          <t/>
        </is>
      </c>
      <c r="P75" t="inlineStr">
        <is>
          <t>αρχή που δεν είναι αρμόδια για την ΚΞΧ/ΧΤ</t>
        </is>
      </c>
      <c r="Q75" t="inlineStr">
        <is>
          <t>3</t>
        </is>
      </c>
      <c r="R75" t="inlineStr">
        <is>
          <t/>
        </is>
      </c>
      <c r="S75" t="inlineStr">
        <is>
          <t>non-AML/CFT authority</t>
        </is>
      </c>
      <c r="T75" t="inlineStr">
        <is>
          <t>3</t>
        </is>
      </c>
      <c r="U75" t="inlineStr">
        <is>
          <t/>
        </is>
      </c>
      <c r="V75" t="inlineStr">
        <is>
          <t>autoridad ajena a la LBC/LFT</t>
        </is>
      </c>
      <c r="W75" t="inlineStr">
        <is>
          <t>3</t>
        </is>
      </c>
      <c r="X75" t="inlineStr">
        <is>
          <t/>
        </is>
      </c>
      <c r="Y75" t="inlineStr">
        <is>
          <t>muu kui rahapesu ja terrorismi rahastamise tõkestamise asutus</t>
        </is>
      </c>
      <c r="Z75" t="inlineStr">
        <is>
          <t>2</t>
        </is>
      </c>
      <c r="AA75" t="inlineStr">
        <is>
          <t/>
        </is>
      </c>
      <c r="AB75" t="inlineStr">
        <is>
          <t>muu kuin rahanpesun ja terrorismin rahoituksen torjuntaviranomainen</t>
        </is>
      </c>
      <c r="AC75" t="inlineStr">
        <is>
          <t>3</t>
        </is>
      </c>
      <c r="AD75" t="inlineStr">
        <is>
          <t/>
        </is>
      </c>
      <c r="AE75" t="inlineStr">
        <is>
          <t>autorité non LBC-FT</t>
        </is>
      </c>
      <c r="AF75" t="inlineStr">
        <is>
          <t>3</t>
        </is>
      </c>
      <c r="AG75" t="inlineStr">
        <is>
          <t/>
        </is>
      </c>
      <c r="AH75" t="inlineStr">
        <is>
          <t>údarás neamh‑AML/CFT</t>
        </is>
      </c>
      <c r="AI75" t="inlineStr">
        <is>
          <t>3</t>
        </is>
      </c>
      <c r="AJ75" t="inlineStr">
        <is>
          <t/>
        </is>
      </c>
      <c r="AK75" t="inlineStr">
        <is>
          <t>tijelo koje nije tijelo za SPNFT</t>
        </is>
      </c>
      <c r="AL75" t="inlineStr">
        <is>
          <t>3</t>
        </is>
      </c>
      <c r="AM75" t="inlineStr">
        <is>
          <t/>
        </is>
      </c>
      <c r="AN75" t="inlineStr">
        <is>
          <t>nem a pénzmosás és a terrorizmusfinanszírozás elleni felügyeletet ellátó hatóság</t>
        </is>
      </c>
      <c r="AO75" t="inlineStr">
        <is>
          <t>2</t>
        </is>
      </c>
      <c r="AP75" t="inlineStr">
        <is>
          <t>proposed</t>
        </is>
      </c>
      <c r="AQ75" t="inlineStr">
        <is>
          <t>autorità non preposta all'AML/CFT</t>
        </is>
      </c>
      <c r="AR75" t="inlineStr">
        <is>
          <t>3</t>
        </is>
      </c>
      <c r="AS75" t="inlineStr">
        <is>
          <t/>
        </is>
      </c>
      <c r="AT75" t="inlineStr">
        <is>
          <t>ne kovos su pinigų plovimu ir terorizmo finansavimu institucija</t>
        </is>
      </c>
      <c r="AU75" t="inlineStr">
        <is>
          <t>3</t>
        </is>
      </c>
      <c r="AV75" t="inlineStr">
        <is>
          <t/>
        </is>
      </c>
      <c r="AW75" t="inlineStr">
        <is>
          <t>iestāde, kas nav NILL/TFN iestāde</t>
        </is>
      </c>
      <c r="AX75" t="inlineStr">
        <is>
          <t>2</t>
        </is>
      </c>
      <c r="AY75" t="inlineStr">
        <is>
          <t/>
        </is>
      </c>
      <c r="AZ75" t="inlineStr">
        <is>
          <t>awtorità mhux AML/CFT</t>
        </is>
      </c>
      <c r="BA75" t="inlineStr">
        <is>
          <t>3</t>
        </is>
      </c>
      <c r="BB75" t="inlineStr">
        <is>
          <t/>
        </is>
      </c>
      <c r="BC75" t="inlineStr">
        <is>
          <t>niet-AML/CFT-autoriteit</t>
        </is>
      </c>
      <c r="BD75" t="inlineStr">
        <is>
          <t>3</t>
        </is>
      </c>
      <c r="BE75" t="inlineStr">
        <is>
          <t/>
        </is>
      </c>
      <c r="BF75" t="inlineStr">
        <is>
          <t>organ spoza obszaru przeciwdziałania praniu pieniędzy i finansowaniu terroryzmu</t>
        </is>
      </c>
      <c r="BG75" t="inlineStr">
        <is>
          <t>3</t>
        </is>
      </c>
      <c r="BH75" t="inlineStr">
        <is>
          <t/>
        </is>
      </c>
      <c r="BI75" t="inlineStr">
        <is>
          <t>Autoridade não CBC/FT</t>
        </is>
      </c>
      <c r="BJ75" t="inlineStr">
        <is>
          <t>3</t>
        </is>
      </c>
      <c r="BK75" t="inlineStr">
        <is>
          <t/>
        </is>
      </c>
      <c r="BL75" t="inlineStr">
        <is>
          <t>autoritate fără mandat CSB/CFT</t>
        </is>
      </c>
      <c r="BM75" t="inlineStr">
        <is>
          <t>2</t>
        </is>
      </c>
      <c r="BN75" t="inlineStr">
        <is>
          <t>proposed</t>
        </is>
      </c>
      <c r="BO75" t="inlineStr">
        <is>
          <t>orgán pôsobiaci mimo oblasti boja proti praniu špinavých peňazí a financovaniu terorizmu</t>
        </is>
      </c>
      <c r="BP75" t="inlineStr">
        <is>
          <t>3</t>
        </is>
      </c>
      <c r="BQ75" t="inlineStr">
        <is>
          <t/>
        </is>
      </c>
      <c r="BR75" t="inlineStr">
        <is>
          <t>organ, ki ni pristojen za AML/CFT</t>
        </is>
      </c>
      <c r="BS75" t="inlineStr">
        <is>
          <t>3</t>
        </is>
      </c>
      <c r="BT75" t="inlineStr">
        <is>
          <t/>
        </is>
      </c>
      <c r="BU75" t="inlineStr">
        <is>
          <t>myndighet som inte bekämpar penningtvätt och finansiering av terrorism</t>
        </is>
      </c>
      <c r="BV75" t="inlineStr">
        <is>
          <t>3</t>
        </is>
      </c>
      <c r="BW75" t="inlineStr">
        <is>
          <t/>
        </is>
      </c>
      <c r="BX75" t="inlineStr">
        <is>
          <t>а)компетентен орган съгласно определението в член 4, параграф 1, точка 40 от Регламент (ЕС) № 575/2013 на Европейския парламент и на Съвета &lt;a id="footnoteref50" href="&lt;a href=" target="_blank"&gt;https://eur-lex.europa.eu/legal-content/BG/ALL/?uri=CELEX:52021PC0421&amp;amp;qid=1630559317625#footnote50"&lt;/a&gt; target="_blank"&amp;gt;50 ;б)Европейската централна банка, когато изпълнява задачите, възложени ѝ от Регламент (ЕС) 1024/2013 на Съвета;в)орган за преструктуриране, определен в съответствие с член 3 от Директива 2014/59/ЕС на Европейския парламент и на Съвета;г)орган, определен по схема за гарантиране на депозити („СГД“) съгласно определението в член 2, параграф 1, точка 18 от Директива 2014/49/ЕС на Европейския парламент и на Съвета.</t>
        </is>
      </c>
      <c r="BY75" t="inlineStr">
        <is>
          <t>orgán dohledu, jemuž je svěřena pravomoc v jiných oblastech, než je &lt;a href="https://iate.europa.eu/entry/result/2222113/cs" target="_blank"&gt;boj proti praní peněz a financování terorismu&lt;/a&gt;, ale který s orgány pro boj proti praní peněz a financování terorismu spolupracuje ve zvláštních případech</t>
        </is>
      </c>
      <c r="BZ75" t="inlineStr">
        <is>
          <t>tilsynsmyndighed med mandat/kompetence inden for andre områder end &lt;a href="https://iate.europa.eu/entry/result/2222113/da" target="_blank"&gt;bekæmpelse af hvidvask af penge og finansiering af terrorisme&lt;/a&gt;, der samarbejder med AML/CFT-myndigheder i særlige sammenhænge</t>
        </is>
      </c>
      <c r="CA75" t="inlineStr">
        <is>
          <t/>
        </is>
      </c>
      <c r="CB75" t="inlineStr">
        <is>
          <t>εποπτική αρχή με εντολή/αρμοδιότητα σε άλλους τομείς εκτός της ΚΞΧ/ΧΤ, αλλά συνεργαζόμενη με τις αρχές ΚΞΧ/ΧΤ σε κάποια συγκεκριμένα πλαίσια</t>
        </is>
      </c>
      <c r="CC75" t="inlineStr">
        <is>
          <t>supervisory authority with a mandate/competence in other areas
than AML/CFT but cooperating with AML/CFT authorities in particular contexts</t>
        </is>
      </c>
      <c r="CD75" t="inlineStr">
        <is>
          <t>Autoridad pública con facultades de supervisión en ámbitos distintos de la &lt;a href="https://iate.europa.eu/entry/slideshow/1637085566429/2222113/es" target="_blank"&gt;LBC/LFT&lt;/a&gt; pero que puede colaborar con las autoridades responsables de la &lt;a href="https://iate.europa.eu/entry/slideshow/1637085566429/2222113/es" target="_blank"&gt;LBC/LFT&lt;/a&gt;.</t>
        </is>
      </c>
      <c r="CE75" t="inlineStr">
        <is>
          <t>järelevalveasutus, kes täidab järelevalveülesandeid muudes kui rahapesu ja terrorismi tõkestamise valdkondades, kuid teeb teatavates punktides koostööd rahapesu ja terrorismi rahastamise tõkestamise asutustega</t>
        </is>
      </c>
      <c r="CF75" t="inlineStr">
        <is>
          <t/>
        </is>
      </c>
      <c r="CG75" t="inlineStr">
        <is>
          <t>autorité de surveillance dont le mandat ne concerne pas la lutte contre le blanchiment de capitaux et le financement du terrorisme, mais qui collabore avec les autorités LBC-FT dans certaines circonstances</t>
        </is>
      </c>
      <c r="CH75" t="inlineStr">
        <is>
          <t/>
        </is>
      </c>
      <c r="CI75" t="inlineStr">
        <is>
          <t/>
        </is>
      </c>
      <c r="CJ75" t="inlineStr">
        <is>
          <t>olyan felügyeleti hatóság, amely a pénzmosás és terrorizmusfinanszírozás elleni küzdelemtől eltérő területre vonatkozó megbízatással / hatáskörrel rendelkezik, de bizonyos kérdésekben együttműködik a pénzmosás és a terrorizmusfinanszírozás elleni felügyeletet ellátó hatóságokkal</t>
        </is>
      </c>
      <c r="CK75" t="inlineStr">
        <is>
          <t/>
        </is>
      </c>
      <c r="CL75" t="inlineStr">
        <is>
          <t/>
        </is>
      </c>
      <c r="CM75" t="inlineStr">
        <is>
          <t/>
        </is>
      </c>
      <c r="CN75" t="inlineStr">
        <is>
          <t>awtorità superviżorja, b'mandat/kompetenza f'oqsma li mhumiex marbutin mal-ġlieda kontra l-ħasil tal-flus u l-finanzjament tat-terroriżmu (AML/CFT), iżda li tikkoopera mal-awtoritajiet AML/CFT f'kuntesti partikolari</t>
        </is>
      </c>
      <c r="CO75" t="inlineStr">
        <is>
          <t>toezichthoudende autoriteit met een mandaat of bevoegdheden op andere gebieden dan AML/CFT die in bepaalde contexten wel samenwerkt met AML/CFT-autoriteiten</t>
        </is>
      </c>
      <c r="CP75" t="inlineStr">
        <is>
          <t>organ nadzoru posiadający kompetencje w dziedzinach innych niż przeciwdziałanie praniu pieniędzy i finansowaniu terroryzmu, ale współpracujący z &lt;a href="https://iate.europa.eu/entry/result/3608553/pl" target="_blank"&gt;Urzędem ds. Przeciwdziałania Praniu Pieniędzy i Finansowaniu Terroryzmu&lt;/a&gt;</t>
        </is>
      </c>
      <c r="CQ75" t="inlineStr">
        <is>
          <t>Autoridade de supervisão com competência noutros domínios que não o CBC/FT, mas que coopera com as autoridades responsáveis pelo CBC/FT em contextos específicos.</t>
        </is>
      </c>
      <c r="CR75" t="inlineStr">
        <is>
          <t/>
        </is>
      </c>
      <c r="CS75" t="inlineStr">
        <is>
          <t>orgán dohľadu s právomocou v iných oblastiach než v oblasti &lt;a href="https://iate.europa.eu/entry/result/2222113/sk" target="_blank"&gt;boja proti praniu špinavých peňazí a financovaniu terorizmu&lt;/a&gt;, ktorý však s orgánmi pre boj proti praniu špinavých peňazí a financovaniu terorizmu v osobitných prípadoch spolupracuje</t>
        </is>
      </c>
      <c r="CT75" t="inlineStr">
        <is>
          <t>nadzorni organ, ki ni pristojen za preprečevanje pranja denarja in financiranja terorizma, vendar v določenih primerih sodeluje s pristojnimi organi na tem področju</t>
        </is>
      </c>
      <c r="CU75" t="inlineStr">
        <is>
          <t>tillsynsmyndighet som är behörig på andra områden än bekämpning av penningtvätt och finansiering av terrorism men som i vissa sammahang sammarbetar med myndigheter för bekämpning av penningtvätt och finansiering av terrorism</t>
        </is>
      </c>
    </row>
    <row r="76">
      <c r="A76" s="1" t="str">
        <f>HYPERLINK("https://iate.europa.eu/entry/result/3591115/all", "3591115")</f>
        <v>3591115</v>
      </c>
      <c r="B76" t="inlineStr">
        <is>
          <t>FINANCE</t>
        </is>
      </c>
      <c r="C76" t="inlineStr">
        <is>
          <t>FINANCE|financial institutions and credit|financial services;FINANCE|free movement of capital|financial market</t>
        </is>
      </c>
      <c r="D76" t="inlineStr">
        <is>
          <t>Регламент относно ПКА|Регламент относно пазарите на криптоактиви</t>
        </is>
      </c>
      <c r="E76" t="inlineStr">
        <is>
          <t>3|3</t>
        </is>
      </c>
      <c r="F76" t="inlineStr">
        <is>
          <t>|</t>
        </is>
      </c>
      <c r="G76" t="inlineStr">
        <is>
          <t>nařízení o trzích s kryptoaktivy|nařízení MiCA</t>
        </is>
      </c>
      <c r="H76" t="inlineStr">
        <is>
          <t>3|3</t>
        </is>
      </c>
      <c r="I76" t="inlineStr">
        <is>
          <t>|</t>
        </is>
      </c>
      <c r="J76" t="inlineStr">
        <is>
          <t>forordning om markeder for kryptoaktiver</t>
        </is>
      </c>
      <c r="K76" t="inlineStr">
        <is>
          <t>3</t>
        </is>
      </c>
      <c r="L76" t="inlineStr">
        <is>
          <t/>
        </is>
      </c>
      <c r="M76" t="inlineStr">
        <is>
          <t>Verordnung über Märkte für Kryptowerte</t>
        </is>
      </c>
      <c r="N76" t="inlineStr">
        <is>
          <t>3</t>
        </is>
      </c>
      <c r="O76" t="inlineStr">
        <is>
          <t/>
        </is>
      </c>
      <c r="P76" t="inlineStr">
        <is>
          <t>MiCA|κανονισμός για τις αγορές κρυπτοστοιχείων</t>
        </is>
      </c>
      <c r="Q76" t="inlineStr">
        <is>
          <t>3|3</t>
        </is>
      </c>
      <c r="R76" t="inlineStr">
        <is>
          <t>|</t>
        </is>
      </c>
      <c r="S76" t="inlineStr">
        <is>
          <t>MiCA|Regulation on markets in crypto-assets|MiCA Regulation</t>
        </is>
      </c>
      <c r="T76" t="inlineStr">
        <is>
          <t>3|3|3</t>
        </is>
      </c>
      <c r="U76" t="inlineStr">
        <is>
          <t>||</t>
        </is>
      </c>
      <c r="V76" t="inlineStr">
        <is>
          <t>Reglamento relativo a los mercados de criptoactivos</t>
        </is>
      </c>
      <c r="W76" t="inlineStr">
        <is>
          <t>3</t>
        </is>
      </c>
      <c r="X76" t="inlineStr">
        <is>
          <t/>
        </is>
      </c>
      <c r="Y76" t="inlineStr">
        <is>
          <t>Euroopa Parlamendi ja nõukogu määrus, mis käsitleb krüptovaraturge</t>
        </is>
      </c>
      <c r="Z76" t="inlineStr">
        <is>
          <t>3</t>
        </is>
      </c>
      <c r="AA76" t="inlineStr">
        <is>
          <t/>
        </is>
      </c>
      <c r="AB76" t="inlineStr">
        <is>
          <t>kryptovarojen markkinoita koskeva asetus|MiCA-asetus|asetus kryptovarojen markkinoista</t>
        </is>
      </c>
      <c r="AC76" t="inlineStr">
        <is>
          <t>3|3|3</t>
        </is>
      </c>
      <c r="AD76" t="inlineStr">
        <is>
          <t>||</t>
        </is>
      </c>
      <c r="AE76" t="inlineStr">
        <is>
          <t/>
        </is>
      </c>
      <c r="AF76" t="inlineStr">
        <is>
          <t/>
        </is>
      </c>
      <c r="AG76" t="inlineStr">
        <is>
          <t/>
        </is>
      </c>
      <c r="AH76" t="inlineStr">
        <is>
          <t>Rialachán MiCA|Rialachán maidir le Margaí Criptea-Shócmhainní</t>
        </is>
      </c>
      <c r="AI76" t="inlineStr">
        <is>
          <t>3|3</t>
        </is>
      </c>
      <c r="AJ76" t="inlineStr">
        <is>
          <t>|</t>
        </is>
      </c>
      <c r="AK76" t="inlineStr">
        <is>
          <t>MiCA|Uredba o tržištima kriptoimovine</t>
        </is>
      </c>
      <c r="AL76" t="inlineStr">
        <is>
          <t>3|3</t>
        </is>
      </c>
      <c r="AM76" t="inlineStr">
        <is>
          <t>|</t>
        </is>
      </c>
      <c r="AN76" t="inlineStr">
        <is>
          <t>a kriptoeszközök piacairól szóló rendelet</t>
        </is>
      </c>
      <c r="AO76" t="inlineStr">
        <is>
          <t>3</t>
        </is>
      </c>
      <c r="AP76" t="inlineStr">
        <is>
          <t/>
        </is>
      </c>
      <c r="AQ76" t="inlineStr">
        <is>
          <t>regolamento sui mercati delle cripto-attività|MiCa</t>
        </is>
      </c>
      <c r="AR76" t="inlineStr">
        <is>
          <t>3|2</t>
        </is>
      </c>
      <c r="AS76" t="inlineStr">
        <is>
          <t>|</t>
        </is>
      </c>
      <c r="AT76" t="inlineStr">
        <is>
          <t>Kriptoturto rinkų reglamentas|Reglamentas dėl kriptoturto rinkų</t>
        </is>
      </c>
      <c r="AU76" t="inlineStr">
        <is>
          <t>3|3</t>
        </is>
      </c>
      <c r="AV76" t="inlineStr">
        <is>
          <t>|</t>
        </is>
      </c>
      <c r="AW76" t="inlineStr">
        <is>
          <t>KAT regula|Regula par kriptoaktīvu tirgiem</t>
        </is>
      </c>
      <c r="AX76" t="inlineStr">
        <is>
          <t>2|2</t>
        </is>
      </c>
      <c r="AY76" t="inlineStr">
        <is>
          <t>|</t>
        </is>
      </c>
      <c r="AZ76" t="inlineStr">
        <is>
          <t>MiCA|Regolament MiCA|Regolament dwar is-swieq fil-kriptoassi</t>
        </is>
      </c>
      <c r="BA76" t="inlineStr">
        <is>
          <t>3|3|3</t>
        </is>
      </c>
      <c r="BB76" t="inlineStr">
        <is>
          <t>||</t>
        </is>
      </c>
      <c r="BC76" t="inlineStr">
        <is>
          <t>verordening betreffende markten in cryptoactiva</t>
        </is>
      </c>
      <c r="BD76" t="inlineStr">
        <is>
          <t>3</t>
        </is>
      </c>
      <c r="BE76" t="inlineStr">
        <is>
          <t/>
        </is>
      </c>
      <c r="BF76" t="inlineStr">
        <is>
          <t>MiCA|rozporządzenie w sprawie rynków kryptoaktywów</t>
        </is>
      </c>
      <c r="BG76" t="inlineStr">
        <is>
          <t>2|3</t>
        </is>
      </c>
      <c r="BH76" t="inlineStr">
        <is>
          <t>|</t>
        </is>
      </c>
      <c r="BI76" t="inlineStr">
        <is>
          <t>Regulamento Mercados de Criptoativos|Regulamento MiCA</t>
        </is>
      </c>
      <c r="BJ76" t="inlineStr">
        <is>
          <t>3|3</t>
        </is>
      </c>
      <c r="BK76" t="inlineStr">
        <is>
          <t>|</t>
        </is>
      </c>
      <c r="BL76" t="inlineStr">
        <is>
          <t>Regulamentul MiCA|regulamentul privind piețele criptoactivelor</t>
        </is>
      </c>
      <c r="BM76" t="inlineStr">
        <is>
          <t>3|3</t>
        </is>
      </c>
      <c r="BN76" t="inlineStr">
        <is>
          <t>|</t>
        </is>
      </c>
      <c r="BO76" t="inlineStr">
        <is>
          <t>nariadenie o trhoch s kryptoaktívami</t>
        </is>
      </c>
      <c r="BP76" t="inlineStr">
        <is>
          <t>3</t>
        </is>
      </c>
      <c r="BQ76" t="inlineStr">
        <is>
          <t/>
        </is>
      </c>
      <c r="BR76" t="inlineStr">
        <is>
          <t>uredba o trgih kriptosredstev|uredba MiCA</t>
        </is>
      </c>
      <c r="BS76" t="inlineStr">
        <is>
          <t>3|3</t>
        </is>
      </c>
      <c r="BT76" t="inlineStr">
        <is>
          <t>|</t>
        </is>
      </c>
      <c r="BU76" t="inlineStr">
        <is>
          <t>förordning om marknader för kryptotillgångar</t>
        </is>
      </c>
      <c r="BV76" t="inlineStr">
        <is>
          <t>3</t>
        </is>
      </c>
      <c r="BW76" t="inlineStr">
        <is>
          <t/>
        </is>
      </c>
      <c r="BX76" t="inlineStr">
        <is>
          <t>предложение за регламент, които е част от &lt;a href="https://iate.europa.eu/entry/result/3591051/bg" target="_blank"&gt;пакета за цифровите финансови услуги&lt;/a&gt; и съдържа мерки за допълнителна подкрепа на потенциала на цифровите финансови услуги от гледна точка на иновациите и конкурентоспособността, като същевременно се смекчават рисковете</t>
        </is>
      </c>
      <c r="BY76" t="inlineStr">
        <is>
          <t>právní předpis o obchodování s kryptoaktivy, která dosud nejsou regulována legislativou EU</t>
        </is>
      </c>
      <c r="BZ76" t="inlineStr">
        <is>
          <t/>
        </is>
      </c>
      <c r="CA76" t="inlineStr">
        <is>
          <t/>
        </is>
      </c>
      <c r="CB76" t="inlineStr">
        <is>
          <t>νομική πράξη που προτάθηκε από την Ευρωπαϊκή Επιτροπή στο πλαίσιο της &lt;a href="https://iate.europa.eu/entry/result/3591051/en-el" target="_blank"&gt;δέσμης μέτρων για τον ψηφιακό χρηματοοικονομικό τομέα&lt;/a&gt; το φθινόπωρο του 2020, με τέσσερις στόχους: να καθοριστεί η ρυθμιστική μεταχείριση όλων των &lt;a href="https://iate.europa.eu/entry/result/3581681/en-el" target="_blank"&gt;κρυπτοπεριουσιακών στοιχείων&lt;/a&gt; που δεν καλύπτονται από την ισχύουσα νομοθεσία για τις χρηματοπιστωτικές υπηρεσίες, να υποστηριχθεί η καινοτομία, να καθιερωθούν κατάλληλα επίπεδα προστασίας των καταναλωτών και των επενδυτών και να διασφαλιστεί η χρηματοπιστωτική σταθερότητα</t>
        </is>
      </c>
      <c r="CC76" t="inlineStr">
        <is>
          <t>legal
 act proposed by the European Commission under its autumn 2020 &lt;a href="http://iate.europa.eu/entry/result/3591051/en" target="_blank"&gt;digital finance package&lt;/a&gt;, with four
 objectives in mind: to define the regulatory treatment of all &lt;a href="http://iate.europa.eu/entry/result/3581681/en" target="_blank"&gt;crypto-assets&lt;/a&gt; that are not covered
 by existing financial services legislation, to support innovation, to instil appropriate levels of consumer and investor protection and to ensure
 financial stability</t>
        </is>
      </c>
      <c r="CD76" t="inlineStr">
        <is>
          <t>Una de las cuatro propuestas legislativas que integran el &lt;a href="https://iate.europa.eu/entry/result/3591051/es" target="_blank"&gt;paquete de finanzas digitales&lt;/a&gt; presentado por la Comisión Europea en otoño de 2020.</t>
        </is>
      </c>
      <c r="CE76" t="inlineStr">
        <is>
          <t>üks neljast digirahanduse paketti kuuluvast õigusaktist</t>
        </is>
      </c>
      <c r="CF76" t="inlineStr">
        <is>
          <t>Euroopan komission osana syksyn 2020 digitaalisen rahoituksen pakettiaan ehdottama säädös, jolla on neljä tavoitetta: 1) kaikkien sellaisten kryptovarojen sääntelyn määritteleminen, jotka eivät sisälly olemassa olevaan rahoituspalvelulainsäädäntöön, 2) innvoinnin tukeminen, 3) riittävän kuluttajan- ja sijoittajansuojan varmistaminen ja 4) rahoitusvakauden varmistaminen</t>
        </is>
      </c>
      <c r="CG76" t="inlineStr">
        <is>
          <t/>
        </is>
      </c>
      <c r="CH76" t="inlineStr">
        <is>
          <t/>
        </is>
      </c>
      <c r="CI76" t="inlineStr">
        <is>
          <t/>
        </is>
      </c>
      <c r="CJ76" t="inlineStr">
        <is>
          <t>a digitális pénzügyi csomag részeként az Európai Bizottság által 2020 őszén előterjesztett jogalkotási aktus, amelynek négy célkitűzése: 1. jogbiztonság teremtése minden olyan kriptoeszköz jogi kezelése tekintetében, amely nem tartozik a pénzügyi szolgáltatásokra vonatkozó hatályos jogszabályok hatálya alá; 2. az innováció támogatása; 3- a fogyasztó- és befektetővédelem, valamint a piaci integritás megfelelő szintjének megteremtése; 4. a pénzügyi stabilitás biztosítása</t>
        </is>
      </c>
      <c r="CK76" t="inlineStr">
        <is>
          <t>proposta di atto
legislativo relativo alle cripto-attività che non rientrano nella vigente
legislazione dell'UE in materia di servizi finanziari nonché ai token di moneta
elettronica, che fa parte del &lt;a href="https://iate.europa.eu/entry/result/3591051/en-it" target="_blank"&gt;pacchetto sulla finanza digitale&lt;/a&gt; e che ha 4
obiettivi: la certezza del diritto, il sostegno all'innovazione, la garanzia di
livelli adeguati di tutela dei consumatori e degli investitori e di integrità
del mercato, la garanzia della stabilità finanziaria</t>
        </is>
      </c>
      <c r="CL76" t="inlineStr">
        <is>
          <t/>
        </is>
      </c>
      <c r="CM76" t="inlineStr">
        <is>
          <t/>
        </is>
      </c>
      <c r="CN76" t="inlineStr">
        <is>
          <t>att legali propost mill-Kummissjoni Ewropea taħt il-pakkett tagħha dwar il-finanzi diġitali tal-ħarifa 2020, b'erba' objettivi maħsuba: li jiġi ddefinit it-trattament regolatorju tal-kriptoassi kollha li mhumiex koperti minn leġiżlazzjoni eżistenti dwar il-kriptoassi, li tiġi appoġġata l-innovazzjoni, li jitnisslu livelli xierqa ta' protezzjoni tal-konsumaturi u tal-investituri u tiġi żgurata l-istabbiltà finanzjarja</t>
        </is>
      </c>
      <c r="CO76" t="inlineStr">
        <is>
          <t>rechtshandeling
 die deel uitmaakt van het pakket digitaal geldwezen en die vier
 doelstellingen nastreeft: zorgen voor rechtszekerheid door een regelgevend
 kader voor alle cryptoactiva te bieden waarin duidelijk wordt aangegeven hoe
 alle cryptoactiva die niet onder de bestaande wetgeving inzake financiële
 diensten vallen in de regelgeving worden behandeld, innovatie en eerlijke
 concurrentie in de EU ondersteunen, voor de nodige mate van consumenten- en
 beleggersbescherming en marktintegriteit zorgen, en financiële stabiliteit
 garanderen</t>
        </is>
      </c>
      <c r="CP76" t="inlineStr">
        <is>
          <t>akt prawny zaproponowany przez Komisję Europejską w ramach &lt;a href="https://iate.europa.eu/entry/result/3591051/pl" target="_blank"&gt;pakietu dotyczącego finansów cyfrowych&lt;/a&gt;, który ma uregulować &lt;a href="https://iate.europa.eu/entry/result/3581681/pl" target="_blank"&gt;kryptoaktywa n&lt;/a&gt;ieobjęte obowiązującymi przepisami dotyczącymi usług finansowych</t>
        </is>
      </c>
      <c r="CQ76" t="inlineStr">
        <is>
          <t>&lt;div&gt;Ato da Comissão Europeia com quatro objetivos em mente:&lt;br&gt;- definir o tratamento regulamentar de todos os criptoativos que não sejam abrangidos pela legislação em vigor em matéria de serviços financeiros&lt;br&gt;- apoiar a inovação&lt;br&gt;- inculcar níveis adequados de proteção dos consumidores e dos investidores e&lt;br&gt;- assegurar a estabilidade financeira.&lt;/div&gt;</t>
        </is>
      </c>
      <c r="CR76" t="inlineStr">
        <is>
          <t>act juridic propus de Comisia Europeană în &lt;a href="https://iate.europa.eu/entry/result/3591051" target="_blank"&gt;pachetul privind finanțele digitale&lt;/a&gt; care prezintă patru obiective&lt;div&gt;- asigurarea securității juridice în ceea ce porivește dezvoltarea piețelor criptoactivelor în UE prin definirea tratamentului normativ al tuturor criptoactivelor care nu intră în domeniul de aplicare al legislației în vigoare;&lt;/div&gt;&lt;div&gt;- sprijinirea inovării prin instituirea unui cadru sigur și proporțional în sprijinul inovării și al concurenței loiale;&lt;/div&gt;&lt;div&gt;- asigurarea unor niveluri adecvate de protecție a consumatorilor și a investitorilor și de integritate a pieței;&lt;/div&gt;&lt;div&gt;- asigurarea stabilității financiare prin măsuri de protecție menite să abordeze riscurile potențiale la adresa stabilității financiare.&lt;br&gt;&lt;/div&gt;</t>
        </is>
      </c>
      <c r="CS76" t="inlineStr">
        <is>
          <t>právny predpis navrhnutý Európskou komisiou v rámci &lt;a href="https://iate.europa.eu/entry/result/3591051/sk" target="_blank"&gt;balíka digitálnych financií&lt;/a&gt; z jesene 2020 zameriavajúci sa na štyri ciele: &lt;div&gt;– regulačné zaobchádzanie so všetkými &lt;a href="https://iate.europa.eu/entry/result/3581681/sk" target="_blank"&gt;kryptoaktívami&lt;/a&gt;, na ktoré sa nevzťahujú platné právne predpisy o finančných službách,&lt;/div&gt;&lt;div&gt;– podpora inovácií,&lt;/div&gt;&lt;div&gt;– zavedenie primeranej úrovne ochrany spotrebiteľov a investorov,&lt;/div&gt;&lt;div&gt;– zabezpečenie finančnej stability&lt;/div&gt;</t>
        </is>
      </c>
      <c r="CT76" t="inlineStr">
        <is>
          <t>predlog uredbe, ki ima štiri glavne cilje: a) zagotoviti pravno jasnost in varnost za spodbujanje varnega razvoja &lt;a href="https://iate.europa.eu/entry/result/3581681/sl" target="_blank"&gt;kriptosredstev&lt;time datetime="19. 11. 2020"&gt; (19. 11. 2020)&lt;/time&gt;&lt;/a&gt; in uporabe tehnologije razpršene evidence v finančnih storitvah; b) podpirati inovacije in pošteno konkurenco z vzpostavitvijo okvira, ki omogoča izdajo in zagotavljanje storitev v zvezi s kriptosredstvi; c) zagotoviti visoko raven varstva potrošnikov in vlagateljev ter celovitosti trga; d) obravnavati morebitna tveganja za finančno stabilnost in monetarno politiko, ki bi lahko izhajala iz povečane uporabe kriptosredstev in tehnologije razpršene evidence</t>
        </is>
      </c>
      <c r="CU76" t="inlineStr">
        <is>
          <t/>
        </is>
      </c>
    </row>
    <row r="77">
      <c r="A77" s="1" t="str">
        <f>HYPERLINK("https://iate.europa.eu/entry/result/925776/all", "925776")</f>
        <v>925776</v>
      </c>
      <c r="B77" t="inlineStr">
        <is>
          <t>FINANCE</t>
        </is>
      </c>
      <c r="C77" t="inlineStr">
        <is>
          <t>FINANCE|financial institutions and credit;FINANCE|free movement of capital|free movement of capital|capital movement|recycling of capital|money laundering</t>
        </is>
      </c>
      <c r="D77" t="inlineStr">
        <is>
          <t>комплексна проверка на клиента|КПК</t>
        </is>
      </c>
      <c r="E77" t="inlineStr">
        <is>
          <t>3|3</t>
        </is>
      </c>
      <c r="F77" t="inlineStr">
        <is>
          <t>|</t>
        </is>
      </c>
      <c r="G77" t="inlineStr">
        <is>
          <t>CDD|hloubková kontrola klienta</t>
        </is>
      </c>
      <c r="H77" t="inlineStr">
        <is>
          <t>3|3</t>
        </is>
      </c>
      <c r="I77" t="inlineStr">
        <is>
          <t>|</t>
        </is>
      </c>
      <c r="J77" t="inlineStr">
        <is>
          <t>kundekendskabsprocedurer|kundekendskab|CDD|customer due diligence|due diligence i forbindelse med kunderne</t>
        </is>
      </c>
      <c r="K77" t="inlineStr">
        <is>
          <t>3|3|3|3|2</t>
        </is>
      </c>
      <c r="L77" t="inlineStr">
        <is>
          <t>||||</t>
        </is>
      </c>
      <c r="M77" t="inlineStr">
        <is>
          <t>Sorgfaltspflicht bei der Feststellung der Kundenidentität|Kundensorgfaltspflicht</t>
        </is>
      </c>
      <c r="N77" t="inlineStr">
        <is>
          <t>3|3</t>
        </is>
      </c>
      <c r="O77" t="inlineStr">
        <is>
          <t>|</t>
        </is>
      </c>
      <c r="P77" t="inlineStr">
        <is>
          <t>δέουσα επιμέλεια ως προς τον πελάτη</t>
        </is>
      </c>
      <c r="Q77" t="inlineStr">
        <is>
          <t>3</t>
        </is>
      </c>
      <c r="R77" t="inlineStr">
        <is>
          <t/>
        </is>
      </c>
      <c r="S77" t="inlineStr">
        <is>
          <t>CDD|customer due diligence</t>
        </is>
      </c>
      <c r="T77" t="inlineStr">
        <is>
          <t>3|3</t>
        </is>
      </c>
      <c r="U77" t="inlineStr">
        <is>
          <t>|</t>
        </is>
      </c>
      <c r="V77" t="inlineStr">
        <is>
          <t>diligencia debida con respecto al cliente|DDC|debida diligencia con la clientela</t>
        </is>
      </c>
      <c r="W77" t="inlineStr">
        <is>
          <t>3|3|3</t>
        </is>
      </c>
      <c r="X77" t="inlineStr">
        <is>
          <t>preferred||</t>
        </is>
      </c>
      <c r="Y77" t="inlineStr">
        <is>
          <t>kliendi suhtes rakendatavad hoolsusmeetmed</t>
        </is>
      </c>
      <c r="Z77" t="inlineStr">
        <is>
          <t>3</t>
        </is>
      </c>
      <c r="AA77" t="inlineStr">
        <is>
          <t/>
        </is>
      </c>
      <c r="AB77" t="inlineStr">
        <is>
          <t>asiakkaan tuntemisvelvollisuus|asiakkaan tunnistaminen ja tunteminen|asiakkaan tunteminen</t>
        </is>
      </c>
      <c r="AC77" t="inlineStr">
        <is>
          <t>3|3|3</t>
        </is>
      </c>
      <c r="AD77" t="inlineStr">
        <is>
          <t>||</t>
        </is>
      </c>
      <c r="AE77" t="inlineStr">
        <is>
          <t>obligation de diligence à l'égard de la clientèle|vigilance à l'égard de la clientèle|devoir de vigilance relatif à la clientèle</t>
        </is>
      </c>
      <c r="AF77" t="inlineStr">
        <is>
          <t>2|3|3</t>
        </is>
      </c>
      <c r="AG77" t="inlineStr">
        <is>
          <t>|preferred|</t>
        </is>
      </c>
      <c r="AH77" t="inlineStr">
        <is>
          <t>dícheall cuí custaiméara|dícheall cuí don chustaiméir|dícheall cuí do chustaiméirí</t>
        </is>
      </c>
      <c r="AI77" t="inlineStr">
        <is>
          <t>3|3|3</t>
        </is>
      </c>
      <c r="AJ77" t="inlineStr">
        <is>
          <t>||</t>
        </is>
      </c>
      <c r="AK77" t="inlineStr">
        <is>
          <t>dubinska analiza stranke</t>
        </is>
      </c>
      <c r="AL77" t="inlineStr">
        <is>
          <t>3</t>
        </is>
      </c>
      <c r="AM77" t="inlineStr">
        <is>
          <t/>
        </is>
      </c>
      <c r="AN77" t="inlineStr">
        <is>
          <t>ügyfél-átvilágítás</t>
        </is>
      </c>
      <c r="AO77" t="inlineStr">
        <is>
          <t>4</t>
        </is>
      </c>
      <c r="AP77" t="inlineStr">
        <is>
          <t/>
        </is>
      </c>
      <c r="AQ77" t="inlineStr">
        <is>
          <t>adeguata verifica della clientela</t>
        </is>
      </c>
      <c r="AR77" t="inlineStr">
        <is>
          <t>3</t>
        </is>
      </c>
      <c r="AS77" t="inlineStr">
        <is>
          <t/>
        </is>
      </c>
      <c r="AT77" t="inlineStr">
        <is>
          <t>išsamus klientų patikrinimas</t>
        </is>
      </c>
      <c r="AU77" t="inlineStr">
        <is>
          <t>3</t>
        </is>
      </c>
      <c r="AV77" t="inlineStr">
        <is>
          <t/>
        </is>
      </c>
      <c r="AW77" t="inlineStr">
        <is>
          <t>klienta uzticamības pārbaude</t>
        </is>
      </c>
      <c r="AX77" t="inlineStr">
        <is>
          <t>3</t>
        </is>
      </c>
      <c r="AY77" t="inlineStr">
        <is>
          <t/>
        </is>
      </c>
      <c r="AZ77" t="inlineStr">
        <is>
          <t>CDD|diliġenza dovuta tal-klijenti</t>
        </is>
      </c>
      <c r="BA77" t="inlineStr">
        <is>
          <t>3|3</t>
        </is>
      </c>
      <c r="BB77" t="inlineStr">
        <is>
          <t>|</t>
        </is>
      </c>
      <c r="BC77" t="inlineStr">
        <is>
          <t>cliëntenonderzoek|customer due diligence|CDD</t>
        </is>
      </c>
      <c r="BD77" t="inlineStr">
        <is>
          <t>3|3|3</t>
        </is>
      </c>
      <c r="BE77" t="inlineStr">
        <is>
          <t>||</t>
        </is>
      </c>
      <c r="BF77" t="inlineStr">
        <is>
          <t>należyta staranność wobec klienta|należyta staranność w odniesieniu do klientów</t>
        </is>
      </c>
      <c r="BG77" t="inlineStr">
        <is>
          <t>3|3</t>
        </is>
      </c>
      <c r="BH77" t="inlineStr">
        <is>
          <t>|</t>
        </is>
      </c>
      <c r="BI77" t="inlineStr">
        <is>
          <t>dever de diligência relativo à clientela|diligência quanto à clientela|vigilância da clientela</t>
        </is>
      </c>
      <c r="BJ77" t="inlineStr">
        <is>
          <t>3|3|3</t>
        </is>
      </c>
      <c r="BK77" t="inlineStr">
        <is>
          <t>||</t>
        </is>
      </c>
      <c r="BL77" t="inlineStr">
        <is>
          <t>precauție privind clientela|MPC|cunoaștere a clientelei</t>
        </is>
      </c>
      <c r="BM77" t="inlineStr">
        <is>
          <t>2|3|2</t>
        </is>
      </c>
      <c r="BN77" t="inlineStr">
        <is>
          <t>||</t>
        </is>
      </c>
      <c r="BO77" t="inlineStr">
        <is>
          <t>náležitá starostlivosť vo vzťahu ku klientovi|povinná starostlivosť vo vzťahu ku klientovi</t>
        </is>
      </c>
      <c r="BP77" t="inlineStr">
        <is>
          <t>3|3</t>
        </is>
      </c>
      <c r="BQ77" t="inlineStr">
        <is>
          <t>preferred|</t>
        </is>
      </c>
      <c r="BR77" t="inlineStr">
        <is>
          <t>pregled stranke|skrbno preverjanje strank</t>
        </is>
      </c>
      <c r="BS77" t="inlineStr">
        <is>
          <t>3|3</t>
        </is>
      </c>
      <c r="BT77" t="inlineStr">
        <is>
          <t>|</t>
        </is>
      </c>
      <c r="BU77" t="inlineStr">
        <is>
          <t>kundkännedom|åtgärder för kundkännedom|kundkontroll</t>
        </is>
      </c>
      <c r="BV77" t="inlineStr">
        <is>
          <t>3|3|3</t>
        </is>
      </c>
      <c r="BW77" t="inlineStr">
        <is>
          <t>||</t>
        </is>
      </c>
      <c r="BX77" t="inlineStr">
        <is>
          <t/>
        </is>
      </c>
      <c r="BY77" t="inlineStr">
        <is>
          <t>soubor opatření přijatých &lt;a href="https://iate.europa.eu/entry/slideshow/1637245894183/3573810/cs" target="_blank"&gt;povinnou osobou&lt;/a&gt; za účelem identifikace klienta a ověření jeho totožnosti, určení skutečného majitele či majitelů a ověření jejich totožnosti, posouzení a případného získání informací o účelu a zamýšlené povaze obchodního vztahu a průběžného sledování obchodního vztahu včetně kontroly transakcí prováděných v jeho průběhu</t>
        </is>
      </c>
      <c r="BZ77" t="inlineStr">
        <is>
          <t>procedurer, som bruges af virksomheder til at verificere kunders identitet samt vurdere deres baggrund og risikoniveau</t>
        </is>
      </c>
      <c r="CA77" t="inlineStr">
        <is>
          <t>Sorgfaltspflicht einer Bank in bezug auf die Meldung verdächtiger Kunden od. Transaktionen, insb. das Verbot anonymer Konten oder Kunden</t>
        </is>
      </c>
      <c r="CB77" t="inlineStr">
        <is>
          <t>σύνολο μέτρων που πρέπει να λαμβάνονται από τα χρηματοπιστωτικά ιδρύματα ή καθορισμένες μη χρηματοπιστωτικές επιχειρήσεις και καθορισμένους επαγγε΄ματικούς κλάδους για την απόκτηση γνώσης σχετικά με τους πελάτες και τους δυνητικούς πελάτες τους, την επαλήθευση της ταυτότητάς τους και την παρακολούθηση των επιχειρηματικών τους σχέσεων και συναλλαγών, προκειμένου να αποτραπεί η εκ προθέσεως ή ακούσια χρήση της επιχείρησης για εγκληματικές δραστηριότητες</t>
        </is>
      </c>
      <c r="CC77" t="inlineStr">
        <is>
          <t>set of measures to be taken by financial institutions or designated non-financial businesses and professions to acquire knowledge about their clients and prospective clients, verify their identity and monitor business relationships and transactions in order to prevent the firm from being used, intentionally or unintentionally, for criminal activities</t>
        </is>
      </c>
      <c r="CD77" t="inlineStr">
        <is>
          <t>Controles y procedimientos que deben aplicar las entidades financieras con el fin de obtener conocimientos suficientes sobre los clientes para determinar los riesgos que puedan presentar y decidir las medidas de mitigación correspondientes que tengan que aplicar.</t>
        </is>
      </c>
      <c r="CE77" t="inlineStr">
        <is>
          <t/>
        </is>
      </c>
      <c r="CF77" t="inlineStr">
        <is>
          <t>menettelytavat, joilla valvottava varmistuu asiakkaan oikeasta henkilöllisyydestä sekä siitä, että valvottava tuntee asiakkaansa taustoja ja toimintaa niin
laajasti kuin asiakassuhde edellyttää</t>
        </is>
      </c>
      <c r="CG77" t="inlineStr">
        <is>
          <t>mesures de vigilance que les institutions financières doivent prendre pour s'assurer de l'identité de leurs clients, identifier le bénéficiaire effectif, etc., en particulier dans le cadre de la lutte contre le blanchiment des capitaux et le financement du terrorisme</t>
        </is>
      </c>
      <c r="CH77" t="inlineStr">
        <is>
          <t/>
        </is>
      </c>
      <c r="CI77" t="inlineStr">
        <is>
          <t/>
        </is>
      </c>
      <c r="CJ77" t="inlineStr">
        <is>
          <t>a pénzügyi vállalkozások vagy a meghatározott nem pénzügyi vállalkozások és bizonyos szakmák gyakorlói által arra irányulóan elvégzendő intézkedések, hogy információkat gyűjtsenek az ügyfeleikről vagy leendő ügyfeleikről, ellenőrizzék azok személyazonosságát, nyomon kövessék az üzleti kapcsolataikat abból a célból, hogy megelőzzék, hogy az ügyfél vállalkozását szándékosan vagy akaratlanul bűncselekmények céljára használják fel, különösen a pénzmosással és a terrorizmusfinanszírozással összefüggésben</t>
        </is>
      </c>
      <c r="CK77" t="inlineStr">
        <is>
          <t>serie di misure
che gli enti creditizi e gli istituti finanziari degli Stati membri sono tenuti
a mettere in atto per identificare e verificare l’identità dei propri clienti e
dei titolari effettivi dei rapporti d’affari instaurati e delle operazioni realizzate
nonché per ottenere informazioni sullo scopo e sulla natura prevista del
rapporto d'affari/dell’operazione</t>
        </is>
      </c>
      <c r="CL77" t="inlineStr">
        <is>
          <t/>
        </is>
      </c>
      <c r="CM77" t="inlineStr">
        <is>
          <t>kredītiestāžu pienākums veikt šo pārbaudi, lai novērtētu klienta uzticamību un iegūtu objektīvu informāciju par to, vai iespējams sākt vai turpināt sadarbību.</t>
        </is>
      </c>
      <c r="CN77" t="inlineStr">
        <is>
          <t>&lt;div&gt;sett ta' miżuri meħuda minn istituzzjonijiet finanzjarji jew minn negozji u professjonijiet mhux finanzjarji deżinjati, biex jiksbu għarfien dwar il-klijenti jew il-klijenti prospettivi tagħhom, jivverifikaw l-identità tagħhom u jimmonitorjaw ir-relazzjonijiet u t-tranżazzjonijiet ta' negozju bl-għan li jiġi evitat li dawk l-istituzzjonijiet finanzjarji jiġu użati, intenzjonalment jew mhux, għal attivitajiet kriminali&lt;/div&gt;</t>
        </is>
      </c>
      <c r="CO77" t="inlineStr">
        <is>
          <t>onderzoek dat een financiële instelling in staat stelt om de cliënt te identificeren, zijn identiteit te verifiëren, de uiteindelijk belanghebbende van een cliënt te identificeren en zich te vergewissen van de eigendoms- en zeggenschapsstructuur van de groep waartoe een cliënt behoort, het doel en de beoogde aard van de zakelijke relatie vast te stellen en de bron van de middelen die bij de zakelijke relatie of transactie gebruikt worden te onderzoeken</t>
        </is>
      </c>
      <c r="CP77" t="inlineStr">
        <is>
          <t>środek należytej staranności (&lt;i&gt;due diligence&lt;/i&gt;) [ &lt;a href="/entry/result/918236/all" id="ENTRY_TO_ENTRY_CONVERTER" target="_blank"&gt;IATE:918236&lt;/a&gt; ] obejmujący zasady identyfikacji i weryfikacji klientów, ich profilu działalności, stosunków gospodarczych, źródeł pochodzenia środków finansowych, jak również aktualizacji posiadanych dokumentów danych i informacji</t>
        </is>
      </c>
      <c r="CQ77" t="inlineStr">
        <is>
          <t>Conjunto de medidas preventivas exigidas às instituições financeiras para que se verifique a identidade dos clientes e dos beneficiários ativos, antes ou durante o estabelecimento de uma relação de negócio ou quando realizam operações com clientes ocasionais.</t>
        </is>
      </c>
      <c r="CR77" t="inlineStr">
        <is>
          <t/>
        </is>
      </c>
      <c r="CS77" t="inlineStr">
        <is>
          <t>prostriedok &lt;a href="https://iate.europa.eu/entry/result/932592/sk" target="_blank"&gt;náležitej starostlivosti&lt;/a&gt; zahŕňajúci opatrenia týkajúce sa pravidiel identifikácie a overovania klientov, ich obchodného profilu, obchodných vzťahov, zdrojov finančných prostriedkov, ako aj aktualizácie údajov a informačných dokumentov, ktoré majú v držbe</t>
        </is>
      </c>
      <c r="CT77" t="inlineStr">
        <is>
          <t/>
        </is>
      </c>
      <c r="CU77" t="inlineStr">
        <is>
          <t/>
        </is>
      </c>
    </row>
    <row r="78">
      <c r="A78" s="1" t="str">
        <f>HYPERLINK("https://iate.europa.eu/entry/result/3536792/all", "3536792")</f>
        <v>3536792</v>
      </c>
      <c r="B78" t="inlineStr">
        <is>
          <t>FINANCE</t>
        </is>
      </c>
      <c r="C78" t="inlineStr">
        <is>
          <t>FINANCE|financial institutions and credit;FINANCE|free movement of capital|free movement of capital|capital movement|recycling of capital|money laundering</t>
        </is>
      </c>
      <c r="D78" t="inlineStr">
        <is>
          <t>ръководител по спазването на изискванията</t>
        </is>
      </c>
      <c r="E78" t="inlineStr">
        <is>
          <t>3</t>
        </is>
      </c>
      <c r="F78" t="inlineStr">
        <is>
          <t/>
        </is>
      </c>
      <c r="G78" t="inlineStr">
        <is>
          <t>manažer dodržování předpisů</t>
        </is>
      </c>
      <c r="H78" t="inlineStr">
        <is>
          <t>2</t>
        </is>
      </c>
      <c r="I78" t="inlineStr">
        <is>
          <t/>
        </is>
      </c>
      <c r="J78" t="inlineStr">
        <is>
          <t>complianceansvarlig</t>
        </is>
      </c>
      <c r="K78" t="inlineStr">
        <is>
          <t>3</t>
        </is>
      </c>
      <c r="L78" t="inlineStr">
        <is>
          <t/>
        </is>
      </c>
      <c r="M78" t="inlineStr">
        <is>
          <t>Compliance-Manager</t>
        </is>
      </c>
      <c r="N78" t="inlineStr">
        <is>
          <t>3</t>
        </is>
      </c>
      <c r="O78" t="inlineStr">
        <is>
          <t/>
        </is>
      </c>
      <c r="P78" t="inlineStr">
        <is>
          <t>διευθυντής για τον έλεγχο συμμόρφωσης</t>
        </is>
      </c>
      <c r="Q78" t="inlineStr">
        <is>
          <t>3</t>
        </is>
      </c>
      <c r="R78" t="inlineStr">
        <is>
          <t/>
        </is>
      </c>
      <c r="S78" t="inlineStr">
        <is>
          <t>compliance manager</t>
        </is>
      </c>
      <c r="T78" t="inlineStr">
        <is>
          <t>3</t>
        </is>
      </c>
      <c r="U78" t="inlineStr">
        <is>
          <t/>
        </is>
      </c>
      <c r="V78" t="inlineStr">
        <is>
          <t>director de cumplimiento normativo</t>
        </is>
      </c>
      <c r="W78" t="inlineStr">
        <is>
          <t>3</t>
        </is>
      </c>
      <c r="X78" t="inlineStr">
        <is>
          <t/>
        </is>
      </c>
      <c r="Y78" t="inlineStr">
        <is>
          <t>vastavuskontrolli juht</t>
        </is>
      </c>
      <c r="Z78" t="inlineStr">
        <is>
          <t>3</t>
        </is>
      </c>
      <c r="AA78" t="inlineStr">
        <is>
          <t/>
        </is>
      </c>
      <c r="AB78" t="inlineStr">
        <is>
          <t>vaatimustenmukaisuudesta vastaava johtaja</t>
        </is>
      </c>
      <c r="AC78" t="inlineStr">
        <is>
          <t>3</t>
        </is>
      </c>
      <c r="AD78" t="inlineStr">
        <is>
          <t/>
        </is>
      </c>
      <c r="AE78" t="inlineStr">
        <is>
          <t>gestionnaire de la conformité</t>
        </is>
      </c>
      <c r="AF78" t="inlineStr">
        <is>
          <t>3</t>
        </is>
      </c>
      <c r="AG78" t="inlineStr">
        <is>
          <t/>
        </is>
      </c>
      <c r="AH78" t="inlineStr">
        <is>
          <t>bainisteoir comhlíontachta</t>
        </is>
      </c>
      <c r="AI78" t="inlineStr">
        <is>
          <t>3</t>
        </is>
      </c>
      <c r="AJ78" t="inlineStr">
        <is>
          <t/>
        </is>
      </c>
      <c r="AK78" t="inlineStr">
        <is>
          <t>voditelj praćenja usklađenosti</t>
        </is>
      </c>
      <c r="AL78" t="inlineStr">
        <is>
          <t>3</t>
        </is>
      </c>
      <c r="AM78" t="inlineStr">
        <is>
          <t/>
        </is>
      </c>
      <c r="AN78" t="inlineStr">
        <is>
          <t>megfelelési vezető</t>
        </is>
      </c>
      <c r="AO78" t="inlineStr">
        <is>
          <t>3</t>
        </is>
      </c>
      <c r="AP78" t="inlineStr">
        <is>
          <t/>
        </is>
      </c>
      <c r="AQ78" t="inlineStr">
        <is>
          <t>manager della funzione di controllo della conformità</t>
        </is>
      </c>
      <c r="AR78" t="inlineStr">
        <is>
          <t>2</t>
        </is>
      </c>
      <c r="AS78" t="inlineStr">
        <is>
          <t>proposed</t>
        </is>
      </c>
      <c r="AT78" t="inlineStr">
        <is>
          <t>atitikties užtikrinimo vadovas</t>
        </is>
      </c>
      <c r="AU78" t="inlineStr">
        <is>
          <t>3</t>
        </is>
      </c>
      <c r="AV78" t="inlineStr">
        <is>
          <t/>
        </is>
      </c>
      <c r="AW78" t="inlineStr">
        <is>
          <t>atbilstības uzraudzības pārvaldnieks</t>
        </is>
      </c>
      <c r="AX78" t="inlineStr">
        <is>
          <t>2</t>
        </is>
      </c>
      <c r="AY78" t="inlineStr">
        <is>
          <t/>
        </is>
      </c>
      <c r="AZ78" t="inlineStr">
        <is>
          <t>maniġer tal-konformità</t>
        </is>
      </c>
      <c r="BA78" t="inlineStr">
        <is>
          <t>3</t>
        </is>
      </c>
      <c r="BB78" t="inlineStr">
        <is>
          <t/>
        </is>
      </c>
      <c r="BC78" t="inlineStr">
        <is>
          <t>nalevingsmanager</t>
        </is>
      </c>
      <c r="BD78" t="inlineStr">
        <is>
          <t>3</t>
        </is>
      </c>
      <c r="BE78" t="inlineStr">
        <is>
          <t/>
        </is>
      </c>
      <c r="BF78" t="inlineStr">
        <is>
          <t>kierownik ds. zgodności z przepisami</t>
        </is>
      </c>
      <c r="BG78" t="inlineStr">
        <is>
          <t>3</t>
        </is>
      </c>
      <c r="BH78" t="inlineStr">
        <is>
          <t/>
        </is>
      </c>
      <c r="BI78" t="inlineStr">
        <is>
          <t>gestor de conformidade</t>
        </is>
      </c>
      <c r="BJ78" t="inlineStr">
        <is>
          <t>3</t>
        </is>
      </c>
      <c r="BK78" t="inlineStr">
        <is>
          <t/>
        </is>
      </c>
      <c r="BL78" t="inlineStr">
        <is>
          <t>manager responsabil cu funcția de conformitate</t>
        </is>
      </c>
      <c r="BM78" t="inlineStr">
        <is>
          <t>2</t>
        </is>
      </c>
      <c r="BN78" t="inlineStr">
        <is>
          <t/>
        </is>
      </c>
      <c r="BO78" t="inlineStr">
        <is>
          <t>manažér pre dodržiavanie predpisov</t>
        </is>
      </c>
      <c r="BP78" t="inlineStr">
        <is>
          <t>3</t>
        </is>
      </c>
      <c r="BQ78" t="inlineStr">
        <is>
          <t/>
        </is>
      </c>
      <c r="BR78" t="inlineStr">
        <is>
          <t>vodja zagotavljanja skladnosti s predpisi</t>
        </is>
      </c>
      <c r="BS78" t="inlineStr">
        <is>
          <t>2</t>
        </is>
      </c>
      <c r="BT78" t="inlineStr">
        <is>
          <t/>
        </is>
      </c>
      <c r="BU78" t="inlineStr">
        <is>
          <t>efterlevnadschef</t>
        </is>
      </c>
      <c r="BV78" t="inlineStr">
        <is>
          <t>3</t>
        </is>
      </c>
      <c r="BW78" t="inlineStr">
        <is>
          <t/>
        </is>
      </c>
      <c r="BX78" t="inlineStr">
        <is>
          <t/>
        </is>
      </c>
      <c r="BY78" t="inlineStr">
        <is>
          <t>výkonný člen představenstva &lt;a href="https://iate.europa.eu/entry/slideshow/1637242083407/3573810/cs" target="_blank"&gt;povinné osoby&lt;/a&gt;, nebo pokud tato osoba nemá představenstvo, rovnocenného řídícího orgánu, který odpovídá za provádění opatření k zajištění souladu s právními předpisy EU v
oblasti boje proti praní peněz a financování terorismu</t>
        </is>
      </c>
      <c r="BZ78" t="inlineStr">
        <is>
          <t>bestyrelsesmedlem
fra den &lt;a href="https://iate.europa.eu/entry/result/3573810/da" target="_blank"&gt;forpligtede enheds&lt;/a&gt; bestyrelse eller fra et dertil svarende
ledelsesorgan, hvis der ikke er nogen bestyrelse, som er ansvarlig for
gennemførelsen af foranstaltninger til sikring af overensstemmelse med EU-lovgivningen
om &lt;a href="https://iate.europa.eu/entry/result/2222113/da" target="_blank"&gt;bekæmpelse af hvidvask af penge og finansiering af terrorisme&lt;/a&gt;</t>
        </is>
      </c>
      <c r="CA78" t="inlineStr">
        <is>
          <t/>
        </is>
      </c>
      <c r="CB78" t="inlineStr">
        <is>
          <t>εκτελεστικό μέλος του διοικητικού συμβουλίου μιας υπόχρεης οντότητας ή, εάν δεν υπάρχει διοικητικό συμβούλιο, του ισοδύναμου διοικητικού οργάνου, το οποίο είναι υπεύθυνο για την εφαρμογή των μέτρων για τη διασφάλιση της συμμόρφωσης με την ενωσιακή νομοθεσία για την καταπολέμηση της νομιμοποίησης εσόδων από παράνομες δραστηριότητες και της χρηματοδότησης της τρομοκρατίας</t>
        </is>
      </c>
      <c r="CC78" t="inlineStr">
        <is>
          <t>executive
member of the obliged entity’s board of directors, or of an equivalent
governing body if there is no board, responsible for the implementation of
measures to ensure compliance with the EU legislation on anti-money laundering and countering the financing of terrorism</t>
        </is>
      </c>
      <c r="CD78" t="inlineStr">
        <is>
          <t>&lt;div&gt;Miembro ejecutivo del consejo de administración u otro órgano de gobierno equivalente de una entidad designado por esta como responsable de hacer efectivas medidas para garantizar el cumplimiento de las normas pertinentes.&lt;/div&gt;</t>
        </is>
      </c>
      <c r="CE78" t="inlineStr">
        <is>
          <t>kohustatud isikute nimetatud juhatuse liige või selle puudumisel samaväärse juhtorgani juhtiv liige, kes vastutab määruse täitmist tagavate meetmete rakendamise eest</t>
        </is>
      </c>
      <c r="CF78" t="inlineStr">
        <is>
          <t>ilmoitusvelvollisen hallituksen toimeenpaneva jäsen tai vastaavan hallintoelimen jäsen, joka vastaa täytäntöönpanotoimenpiteistä, joilla varmistetaan rahanpesun ja terrorismin rahoituksen torjuntaa koskevan EU:n lainsäädännön noudattaminen</t>
        </is>
      </c>
      <c r="CG78" t="inlineStr">
        <is>
          <t>membre exécutif du conseil d’administration d'une &lt;a href="https://iate.europa.eu/entry/result/3573810/fr" target="_blank"&gt;entité assujettie&lt;/a&gt;, ou, à défaut, de 
son organe de direction équivalent, qui est chargé de la mise en œuvre 
des mesures visant à garantir la conformité à la législation de l'UE relative à la prévention de 
l’utilisation du système financier aux fins du blanchiment de capitaux 
ou du financement du terrorisme</t>
        </is>
      </c>
      <c r="CH78" t="inlineStr">
        <is>
          <t/>
        </is>
      </c>
      <c r="CI78" t="inlineStr">
        <is>
          <t/>
        </is>
      </c>
      <c r="CJ78" t="inlineStr">
        <is>
          <t>a pénzmosás és a terrorizmusfinanszírozás elleni uniós szabályozásnak való megfelelésért felelős vezető a kötelezett szolgálatónál</t>
        </is>
      </c>
      <c r="CK78" t="inlineStr">
        <is>
          <t>membro del
consiglio d'amministrazione con funzioni esecutive o, in assenza di un
consiglio d'amministrazione, del suo organo di amministrazione equivalente
oppure alto dirigente che i soggetti obbligati nominano quale responsabile
dell'attuazione delle misure volte a garantire il rispetto del regolamento relativo
alla prevenzione dell'uso del sistema finanziario a fini di riciclaggio o
finanziamento del terrorismo</t>
        </is>
      </c>
      <c r="CL78" t="inlineStr">
        <is>
          <t>vykdomasis direktorių valdybos arba, jeigu valdybos nėra, lygiaverčio valdymo organo narys, kuris turi būti atsakingas už priemonių, kuriomis užtikrinama, kad būtų laikomasi kovos su pinigų plovimu ir teroristų finansavimu teisės aktų reikalavimų, įgyvendinimą</t>
        </is>
      </c>
      <c r="CM78" t="inlineStr">
        <is>
          <t>valdes izpildloceklis vai, ja valdes nav, tai līdzvērtīgas pārvaldes struktūras loceklis, kas ir atbildīgs par tādu pasākumu īstenošanu, ar kuriem nodrošina atbilstību ES NILL/TFN tiesību aktiem</t>
        </is>
      </c>
      <c r="CN78" t="inlineStr">
        <is>
          <t>&lt;div&gt;membru eżekuttiv tal-bord tad-diretturi tal-&lt;a href="https://iate.europa.eu/entry/result/3573810/mt" target="_blank"&gt;entità marbuta b’obbligu&lt;/a&gt; jew ta' korp governattiv ekwivalenti, li jkun responsabbli għall-implimentazzjoni ta' politiki, kontrolli u proċeduri ta' dik l-entità, li jiżguraw konformità mal-leġiżlazzjoni tal-UE tal-&lt;a href="https://iate.europa.eu/entry/result/2222113/mt" target="_blank"&gt;AML/CFT&lt;/a&gt;&lt;/div&gt;</t>
        </is>
      </c>
      <c r="CO78" t="inlineStr">
        <is>
          <t>uitvoerend lid van de raad van bestuur of, indien er geen raad is, van een daaraan gelijkwaardige bestuursorgaan, van een meldingsplichtige entiteit dat belast is met de uitvoering van maatregelen om de naleving van de EU-wetgeving inzake bestrijding van het witwassen van geld en de financiering van terrorisme te waarborgen</t>
        </is>
      </c>
      <c r="CP78" t="inlineStr">
        <is>
          <t>członek zarządu lub, jeśli nie ma zarządu, równoważnego organu zarządzającego, który jest odpowiedzialny za wdrożenie środków zapewniających zgodność z przepisami dotyczącymi przeciwdziałania korzystaniu z systemu finansowego w celu prania pieniędzy lub finansowania terroryzmu</t>
        </is>
      </c>
      <c r="CQ78" t="inlineStr">
        <is>
          <t>Membro executivo do conselho de administração ou, na falta deste, do órgão de direção equivalente de uma determinada entidade, responsável pela aplicação das medidas destinadas a assegurar o cumprimento da legislação CBC/FT da União Europeia.</t>
        </is>
      </c>
      <c r="CR78" t="inlineStr">
        <is>
          <t/>
        </is>
      </c>
      <c r="CS78" t="inlineStr">
        <is>
          <t>výkonný člen predstavenstva povinného subjektu, alebo ak predstavenstvo neexistuje, riadiaceho orgánu rovnocenného s predstavenstvom, ktorý je zodpovedný za vykonávanie opatrení na zabezpečenie súladu s právnymi predpismi v oblasti boja proti praniu špinavých peňazí a financovaniu terorizmu</t>
        </is>
      </c>
      <c r="CT78" t="inlineStr">
        <is>
          <t>izvršni član uprave ali, če uprava ne obstaja, enakovrednega upravljavskega organa pooblaščenega subjekta, ki je odgovoren za izvajanje ukrepov za zagotavljanje skladnosti z zakonodajo o preprečevanju pranja denarja in financiranja terorizma</t>
        </is>
      </c>
      <c r="CU78" t="inlineStr">
        <is>
          <t/>
        </is>
      </c>
    </row>
    <row r="79">
      <c r="A79" s="1" t="str">
        <f>HYPERLINK("https://iate.europa.eu/entry/result/2217731/all", "2217731")</f>
        <v>2217731</v>
      </c>
      <c r="B79" t="inlineStr">
        <is>
          <t>LAW;FINANCE</t>
        </is>
      </c>
      <c r="C79" t="inlineStr">
        <is>
          <t>LAW|civil law;FINANCE|financing and investment</t>
        </is>
      </c>
      <c r="D79" t="inlineStr">
        <is>
          <t>доставчик на услуги по доверително или дружествено управление</t>
        </is>
      </c>
      <c r="E79" t="inlineStr">
        <is>
          <t>3</t>
        </is>
      </c>
      <c r="F79" t="inlineStr">
        <is>
          <t/>
        </is>
      </c>
      <c r="G79" t="inlineStr">
        <is>
          <t>poskytovatel svěřenských služeb a služeb pro obchodní společnosti|poskytovatel svěřenských služeb nebo služeb pro obchodní společnosti</t>
        </is>
      </c>
      <c r="H79" t="inlineStr">
        <is>
          <t>3|3</t>
        </is>
      </c>
      <c r="I79" t="inlineStr">
        <is>
          <t>|</t>
        </is>
      </c>
      <c r="J79" t="inlineStr">
        <is>
          <t>udbyder af tjenester til truster eller selskaber</t>
        </is>
      </c>
      <c r="K79" t="inlineStr">
        <is>
          <t>3</t>
        </is>
      </c>
      <c r="L79" t="inlineStr">
        <is>
          <t/>
        </is>
      </c>
      <c r="M79" t="inlineStr">
        <is>
          <t>Dienstleister für Trusts oder Gesellschaften</t>
        </is>
      </c>
      <c r="N79" t="inlineStr">
        <is>
          <t>3</t>
        </is>
      </c>
      <c r="O79" t="inlineStr">
        <is>
          <t/>
        </is>
      </c>
      <c r="P79" t="inlineStr">
        <is>
          <t>πάροχος υπηρεσιών καταπιστευτικής διαχείρισης και εταιρικών υπηρεσιών</t>
        </is>
      </c>
      <c r="Q79" t="inlineStr">
        <is>
          <t>3</t>
        </is>
      </c>
      <c r="R79" t="inlineStr">
        <is>
          <t/>
        </is>
      </c>
      <c r="S79" t="inlineStr">
        <is>
          <t>TCSP|trust and company service provider|trust or company service provider</t>
        </is>
      </c>
      <c r="T79" t="inlineStr">
        <is>
          <t>2|3|3</t>
        </is>
      </c>
      <c r="U79" t="inlineStr">
        <is>
          <t>||</t>
        </is>
      </c>
      <c r="V79" t="inlineStr">
        <is>
          <t>proveedor de servicios a sociedades o fideicomisos</t>
        </is>
      </c>
      <c r="W79" t="inlineStr">
        <is>
          <t>3</t>
        </is>
      </c>
      <c r="X79" t="inlineStr">
        <is>
          <t/>
        </is>
      </c>
      <c r="Y79" t="inlineStr">
        <is>
          <t>usaldusfondi- ja äriühinguteenuste pakkuja</t>
        </is>
      </c>
      <c r="Z79" t="inlineStr">
        <is>
          <t>3</t>
        </is>
      </c>
      <c r="AA79" t="inlineStr">
        <is>
          <t/>
        </is>
      </c>
      <c r="AB79" t="inlineStr">
        <is>
          <t>trusti- tai yrityspalvelujen tarjoaja</t>
        </is>
      </c>
      <c r="AC79" t="inlineStr">
        <is>
          <t>3</t>
        </is>
      </c>
      <c r="AD79" t="inlineStr">
        <is>
          <t/>
        </is>
      </c>
      <c r="AE79" t="inlineStr">
        <is>
          <t>prestataire de services aux entreprises et fiducie|prestataire de services aux sociétés ou fiducie/trust</t>
        </is>
      </c>
      <c r="AF79" t="inlineStr">
        <is>
          <t>4|4</t>
        </is>
      </c>
      <c r="AG79" t="inlineStr">
        <is>
          <t>|</t>
        </is>
      </c>
      <c r="AH79" t="inlineStr">
        <is>
          <t>soláthraí seirbhíse iontaobhais nó cuideachta</t>
        </is>
      </c>
      <c r="AI79" t="inlineStr">
        <is>
          <t>3</t>
        </is>
      </c>
      <c r="AJ79" t="inlineStr">
        <is>
          <t/>
        </is>
      </c>
      <c r="AK79" t="inlineStr">
        <is>
          <t>pružatelj usluga trusta ili trgovačkog društva</t>
        </is>
      </c>
      <c r="AL79" t="inlineStr">
        <is>
          <t>3</t>
        </is>
      </c>
      <c r="AM79" t="inlineStr">
        <is>
          <t/>
        </is>
      </c>
      <c r="AN79" t="inlineStr">
        <is>
          <t>bizalmi vagyonkezelési tevékenységet végző, illetve társasági szolgáltató</t>
        </is>
      </c>
      <c r="AO79" t="inlineStr">
        <is>
          <t>4</t>
        </is>
      </c>
      <c r="AP79" t="inlineStr">
        <is>
          <t/>
        </is>
      </c>
      <c r="AQ79" t="inlineStr">
        <is>
          <t>prestatore di servizi relativi a società e trust|prestatore di servizi relativi a società o trust</t>
        </is>
      </c>
      <c r="AR79" t="inlineStr">
        <is>
          <t>3|3</t>
        </is>
      </c>
      <c r="AS79" t="inlineStr">
        <is>
          <t>|</t>
        </is>
      </c>
      <c r="AT79" t="inlineStr">
        <is>
          <t>patikos arba bendrovių paslaugų teikėjas</t>
        </is>
      </c>
      <c r="AU79" t="inlineStr">
        <is>
          <t>3</t>
        </is>
      </c>
      <c r="AV79" t="inlineStr">
        <is>
          <t/>
        </is>
      </c>
      <c r="AW79" t="inlineStr">
        <is>
          <t>trasta vai uzņēmuma pakalpojumu sniedzējs</t>
        </is>
      </c>
      <c r="AX79" t="inlineStr">
        <is>
          <t>3</t>
        </is>
      </c>
      <c r="AY79" t="inlineStr">
        <is>
          <t/>
        </is>
      </c>
      <c r="AZ79" t="inlineStr">
        <is>
          <t>fornitur ta' servizz ta' trusts jew kumpaniji|fornitur ta' servizzi ta' trusts u ta' kumpaniji</t>
        </is>
      </c>
      <c r="BA79" t="inlineStr">
        <is>
          <t>3|3</t>
        </is>
      </c>
      <c r="BB79" t="inlineStr">
        <is>
          <t>|</t>
        </is>
      </c>
      <c r="BC79" t="inlineStr">
        <is>
          <t>aanbieder van trustdiensten of vennootschapsrechtelijke diensten|aanbieder van trust- en bedrijfsdiensten</t>
        </is>
      </c>
      <c r="BD79" t="inlineStr">
        <is>
          <t>3|3</t>
        </is>
      </c>
      <c r="BE79" t="inlineStr">
        <is>
          <t>|</t>
        </is>
      </c>
      <c r="BF79" t="inlineStr">
        <is>
          <t>podmiot świadczący usługi na rzecz trustów lub spółek</t>
        </is>
      </c>
      <c r="BG79" t="inlineStr">
        <is>
          <t>3</t>
        </is>
      </c>
      <c r="BH79" t="inlineStr">
        <is>
          <t/>
        </is>
      </c>
      <c r="BI79" t="inlineStr">
        <is>
          <t>prestador de serviços a sociedades e fundos fiduciários</t>
        </is>
      </c>
      <c r="BJ79" t="inlineStr">
        <is>
          <t>3</t>
        </is>
      </c>
      <c r="BK79" t="inlineStr">
        <is>
          <t/>
        </is>
      </c>
      <c r="BL79" t="inlineStr">
        <is>
          <t>furnizor de servicii pentru fiducii sau societăți</t>
        </is>
      </c>
      <c r="BM79" t="inlineStr">
        <is>
          <t>3</t>
        </is>
      </c>
      <c r="BN79" t="inlineStr">
        <is>
          <t/>
        </is>
      </c>
      <c r="BO79" t="inlineStr">
        <is>
          <t>poskytovateľ služieb správy zvereného majetku alebo služieb pre obchodné spoločnosti</t>
        </is>
      </c>
      <c r="BP79" t="inlineStr">
        <is>
          <t>3</t>
        </is>
      </c>
      <c r="BQ79" t="inlineStr">
        <is>
          <t/>
        </is>
      </c>
      <c r="BR79" t="inlineStr">
        <is>
          <t>ponudnik storitev za sklade ali družbe</t>
        </is>
      </c>
      <c r="BS79" t="inlineStr">
        <is>
          <t>3</t>
        </is>
      </c>
      <c r="BT79" t="inlineStr">
        <is>
          <t/>
        </is>
      </c>
      <c r="BU79" t="inlineStr">
        <is>
          <t>tjänsteleverantör till truster eller bolag</t>
        </is>
      </c>
      <c r="BV79" t="inlineStr">
        <is>
          <t>3</t>
        </is>
      </c>
      <c r="BW79" t="inlineStr">
        <is>
          <t/>
        </is>
      </c>
      <c r="BX79" t="inlineStr">
        <is>
          <t>всяко лице, което по занятие предоставя която и да е от следните услуги на трети лица:&lt;br&gt;а) учредяване на дружества или други юридически лица;&lt;br&gt; б) изпълняване на длъжността или организиране на изпълнението от друго лице на длъжността директор или секретар на дадено дружество, съдружник в съдружие или сходна длъжност във връзка с други юридически лица;&lt;br&gt; в) предоставяне на адрес на управление, адрес на провеждане на стопанска дейност, адрес за кореспонденция или административен адрес и други сходни услуги на дружество, съдружие или на някое друго юридическо лице или образувание;&lt;br&gt; г) изпълняване на длъжността или организиране на изпълнението от друго лице на длъжността доверителен собственик на доверителен фонд или подобна правна форма;&lt;br&gt; д) изпълняване на длъжността или организиране на изпълнението от друго лице на длъжността номиниран акционер за друго лице, различно от дружество, чиито акции се търгуват на регулиран пазар, спрямо когото се прилагат изискванията за оповестяване в съответствие с правото на Съюза или на еквивалентни международни стандарти</t>
        </is>
      </c>
      <c r="BY79" t="inlineStr">
        <is>
          <t>jakákoli osoba, která v rámci svého podnikání poskytuje třetím osobám některou z těchto služeb: &lt;br&gt; a) zakládání obchodních společností nebo jiných právnických osob;&lt;br&gt; b) výkon řídící funkce či funkce ředitele nebo jednatele obchodní společnosti, společníka osobní společnosti nebo srovnatelné funkce v případě jiných právnických osob nebo zajištění jiné osoby, aby tyto funkce vykonávala;&lt;br&gt; c) poskytnutí sídla, adresy společnosti, adresy pro doručování nebo administrativní adresy a dalších souvisejících služeb pro obchodní společnost, obchodní společenství nebo jinou právnickou osobu nebo právní uspořádání;&lt;br&gt; d) výkon funkce svěřenského správce výslovně zřízeného svěřenského fondu nebo podobného právního uspořádání nebo zajištění jiné osoby, aby tuto funkci vykonávala;&lt;br&gt; e) výkon funkce pověřeného akcionáře nebo společníka pro jinou osobu než společnost kotovanou na regulovaném trhu, která podléhá požadavkům na zveřejnění informací v souladu s právem Unie nebo podléhá rovnocenným mezinárodním standardům, nebo zajištění jiné osoby, aby tuto funkci vykonávala</t>
        </is>
      </c>
      <c r="BZ79" t="inlineStr">
        <is>
          <t>person, der som led i sit erhverv leverer en af følgende tjenester til tredjemand:&lt;br&gt;a) danner selskaber eller andre juridiske personer&lt;br&gt;b) fungerer som eller sørger for, at en anden person fungerer som medlem af ledelsen i et selskab, deltager i et interessentskab eller beklæder en tilsvarende post i andre juridiske personer&lt;br&gt;c) sørger for et vedtægtsmæssigt hjemsted, en forretnings-, forvaltnings- eller postadresse og andre dertil knyttede tjenester til et selskab, et interessentskab eller en anden juridisk person eller et juridisk arrangement&lt;br&gt;d) fungerer som eller sørger for, at en anden person fungerer som forvalter af en viljesbestemt trust eller et tilsvarende juridisk arrangement&lt;br&gt;e) fungerer som eller sørger for, at en anden person fungerer som proformaaktionær for en anden person, bortset fra selskaber, der er noteret på et reguleret marked, og som er undergivet oplysningspligt i overensstemmelse med EU-lovgivningen eller tilsvarende internationale standarder</t>
        </is>
      </c>
      <c r="CA79" t="inlineStr">
        <is>
          <t/>
        </is>
      </c>
      <c r="CB79" t="inlineStr">
        <is>
          <t/>
        </is>
      </c>
      <c r="CC79" t="inlineStr">
        <is>
          <t>person that, by way of its business, provides any of the following services to third parties:&lt;br&gt;(a) the formation of companies or other legal persons; &lt;br&gt;(b) acting as, or arranging for another person to act as, a director or secretary of a company, a partner of a partnership, or a similar position in relation to other legal persons; &lt;br&gt;(c) providing a registered office, business address, correspondence or administrative address and other related services for a company, a partnership or any other legal person or arrangement; &lt;br&gt;(d) acting as, or arranging for another person to act as, a trustee of an express trust or a similar legal arrangement; &lt;br&gt;(e) acting as, or arranging for another person to act as, a nominee shareholder for another person other than a company listed on a regulated market that is subject to disclosure requirements in accordance with Union law or subject to equivalent international standards</t>
        </is>
      </c>
      <c r="CD79" t="inlineStr">
        <is>
          <t>Conforme a la Directiva (UE) 2015/849, se trata de «toda persona que preste con carácter profesional los siguientes servicios a terceros: &lt;p&gt;a) constitución de sociedades u otras personas jurídicas; &lt;br&gt;b) funciones de dirección o secretaría de una sociedad, socio de una asociación o funciones similares en relación con otras personas jurídicas, o disponer que otra persona ejerza dichas funciones; &lt;br&gt;c) provisión de un domicilio social o una dirección comercial, postal, administrativa y otros servicios afines a una sociedad, una asociación o cualquier otra persona o estructura jurídicas; &lt;br&gt;d) ejercer funciones de fideicomisario en un fideicomiso expreso o estructura jurídica similar, o disponer que otra persona ejerza dichas funciones; &lt;br&gt;e) ejercer funciones de accionista nominal por cuenta de otra persona, exceptuando las sociedades que coticen en un mercado regulado y estén sujetas a requisitos de información de conformidad con el Derecho de la Unión o a normas internacionales equivalentes, o disponer que otra persona ejerza dichas funciones;».&lt;/p&gt;</t>
        </is>
      </c>
      <c r="CE79" t="inlineStr">
        <is>
          <t/>
        </is>
      </c>
      <c r="CF79" t="inlineStr">
        <is>
          <t>henkilö, joka liiketoimintanaan tarjoaa kolmansille osapuolille jotakin seuraavista palveluista:&lt;br&gt;a) yhtiöiden tai muiden oikeushenkilöiden perustaminen;&lt;br&gt;b) toimiminen tai toisen henkilön järjestäminen toimimaan johtajana tai yhtiöoikeudellisesti vastuullisena henkilönä (company secretary) yhtiössä, yhtiökumppanina henkilöyhtiössä tai samankaltaisessa asemassa muussa oikeushenkilössä;&lt;br&gt;c) kotipaikan, yritys- tai postiosoitteen, hallinnollisen osoitteen tai muiden vastaavien palvelujen tarjoaminen yhtiölle, henkilöyhtiölle tai muulle oikeushenkilölle taikka oikeudelliselle järjestelylle;&lt;br&gt;d) toimiminen tai toisen henkilön järjestäminen toimimaan express trust -järjestelyn tai oikeusmuodoltaan samankaltaisen oikeudellisen järjestelyn omaisuudenhoitajana;&lt;br&gt;e) toimiminen tai toisen henkilön järjestäminen toimimaan hallintarekisteröinnin hoitajana toisen henkilön puolesta, kun kyseessä ei ole säännellyillä markkinoilla kaupankäynnin kohteena oleva yhtiö, joka kuuluu unionin oikeuden mukaisten tiedonantovelvollisuuksien tai vastaavien kansainvälisten normien soveltamisalaan;</t>
        </is>
      </c>
      <c r="CG79" t="inlineStr">
        <is>
          <t>personne qui fournit, à titre professionnel, l'un des services suivants à des tiers:&lt;br&gt; a) constituer des sociétés ou d'autres personnes morales;&lt;br&gt;b) occuper la fonction de directeur ou de secrétaire d'une société, d'associé d'une société de personnes ou une fonction similaire à l'égard d'autres personnes morales, ou faire en sorte qu'une autre personne occupe une telle fonction;&lt;br&gt;c) fournir un siège statutaire, une adresse commerciale, postale ou administrative et d'autres services liés à une société, à une société de personnes, à toute autre personne morale ou à toute autre construction juridique similaire;&lt;br&gt;d) occuper la fonction de fiduciaire/trustee dans une fiducie expresse/un trust exprès ou une construction juridique similaire, ou faire en sorte qu'une autre personne occupe une telle fonction;&lt;br&gt;e) faire office d'actionnaire pour le compte d'une autre personne autre qu'une société cotée sur un marché réglementé qui est soumise à des obligations de publicité compatibles avec le droit de l'Union ou à des normes internationales équivalentes, ou faire en sorte qu'une autre personne occupe une telle fonction</t>
        </is>
      </c>
      <c r="CH79" t="inlineStr">
        <is>
          <t/>
        </is>
      </c>
      <c r="CI79" t="inlineStr">
        <is>
          <t>svaka osoba koja slijedom svojeg poslovanja trećim osobama pružaju bilo koju od sljedećih usluga: &lt;div&gt;(a) osnivanje trgovačkih društava ili drugih pravnih osoba; &lt;/div&gt;&lt;div&gt;(b) obavljanje funkcije ili postavljanje druge osobe da obavlja funkciju direktora ili tajnika trgovačkog društva, partnera u partnerstvu ili sličnog položaja u odnosu na druge pravne osobe; &lt;/div&gt;&lt;div&gt;(c) pružanje usluga registriranog sjedišta, poslovne adrese, korespondentne adrese ili administrativne adrese i ostalih povezanih usluga trgovačkom društvu, partnerstvu ili nekoj drugoj pravnoj osobi ili aranžmanu;&lt;/div&gt;&lt;div&gt;(d) obavljanje funkcije ili postavljanje
druge osobe da djeluje kao upravitelj ekspresnog trusta ili sličnog pravnog
aranžmana; &lt;/div&gt;&lt;div&gt; (e) obavljanje funkcije ili postavljanje
druge osobe da obavlja funkciju nominalnog dioničara u ime druge osobe osim
trgovačkog društva uvrštenog na uređeno tržište koje podliježe obvezi
objavljivanja u skladu s pravom Unije ili ekvivalentnim međunarodnim standardima;&lt;br&gt;&lt;/div&gt;</t>
        </is>
      </c>
      <c r="CJ79" t="inlineStr">
        <is>
          <t>bármely olyan természetes vagy jogi személy, aki vagy amely harmadik személyek részére bármely következő szolgáltatást üzletszerűen nyújtja:&lt;br&gt;a) társaságok vagy más jogi személyek alapítása;&lt;br&gt;b) társaság igazgatójaként vagy ügyvezetőjeként, személyegyesítő társaságban tagként vagy más jogi személyek esetében hasonló tisztségben folytatott tevékenység, vagy annak megszervezése, hogy más személy ilyen tevékenységet végezzen;&lt;br&gt;c) székhely, üzleti cím, levelezési vagy igazgatási cím, továbbá bármely más kapcsolódó szolgáltatás nyújtása társaság, személyegyesítő társaság vagy más jogi személy, illetve társulás jellegű jogi megállapodás részére;&lt;br&gt;d) kifejezett bizalmi vagyonkezelés vagy hasonló, társulás jellegű jogi megállapodás keretében vagyonkezelőként végzett tevékenység vagy annak megszervezése, hogy más személy ilyen tevékenységet végezzen;&lt;br&gt;e) eljárás részvényesi meghatalmazottként olyan más személy javára, amely nem szabályozott piacon jegyzett olyan társaság, amelyre az uniós joggal összhangban lévő adatközlési követelmények vagy azokkal egyenértékű nemzetközi standardok vonatkoznak, vagy annak megszervezése, hogy ilyen részvényesi meghatalmazottként eljárást más személy végezzen;</t>
        </is>
      </c>
      <c r="CK79" t="inlineStr">
        <is>
          <t>soggetto che fornisce, a titolo professionale, uno dei servizi seguenti a terzi:&lt;br&gt;a) la costituzione di società o di altri soggetti giuridici;&lt;br&gt;b) ricoprire la posizione di dirigente o di amministratore di una società, di socio di un'associazione o una posizione analoga nei confronti di altri soggetti giuridici oppure provvedere affinché un'altra persona ricopra tale posizione;&lt;br&gt;c) la fornitura di una sede legale, un indirizzo commerciale, postale o amministrativo e di altri servizi connessi a una società, un'associazione o qualsiasi altro soggetto giuridico o istituto giuridico;&lt;br&gt;d) ricoprire la posizione di «trustee» in un trust espresso o in un istituto giuridico analogo oppure provvedere affinché un'altra persona ricopra tale posizione;&lt;br&gt;e) esercitare il ruolo d'azionista per conto di un'altra persona o provvedere affinché un'altra persona ricopra tale posizione, purché non si tratti di una società ammessa alla quotazione su un mercato regolamentato e sottoposta a obblighi di comunicazione conformemente al diritto dell'Unione o a standard internazionali equivalenti</t>
        </is>
      </c>
      <c r="CL79" t="inlineStr">
        <is>
          <t>asmuo, kuris verslo tikslais trečiosioms šalims teikia bet kurias iš toliau išvardytų paslaugų: a) steigia bendroves ar kitokius juridinius asmenis; b) eina bendrovės direktoriaus ar sekretoriaus, partnerystės subjekto partnerio ar panašias pareigas kituose juridiniuose asmenyse arba pasirūpina, kad kitas asmuo eitų tokias pareigas; c) suteikia registruotą buveinę, verslo adresą, korespondencijos ar administracinį adresą ir kitas su tuo susijusias paslaugas bendrovei, partnerystės subjektui arba bet kokiam kitam juridiniam asmeniui ar juridiniam vienetui; d) veikia kaip tiesioginės patikos ar panašaus juridinio vieneto patikėtinis arba pasirūpina, kad kitas asmuo eitų tokias pareigas; e) veikia kaip nominalus akcininkas už kitą asmenį, jei tai nėra bendrovė, įtraukta į biržos sąrašus reguliuojamoje rinkoje, kurioje taikomi reikalavimai atskleisti informaciją pagal Sąjungos teisę arba lygiaverčiai tarptautiniai standartai, arba pasirūpina, kad kitas asmuo eitų tokias pareigas</t>
        </is>
      </c>
      <c r="CM79" t="inlineStr">
        <is>
          <t>jebkura persona, kura, veicot savu darījumdarbību, nodrošina trešai personai jebkurus no turpmāk minētajiem pakalpojumiem: &lt;br&gt;a) sabiedrību vai citu juridisko personu veidošana; &lt;br&gt;b) sabiedrības direktora vai vadītāja, pilnsabiedrības biedra vai līdzīga amata pienākumu veikšana attiecībā uz citām juridiskām personām vai nokārtošana, ka cita persona veic minētos pienākumus;&lt;br&gt;c) juridiskās adreses, darījumdarbības, korespondences vai administratīvās adreses un citu saistītu pakalpojumu nodrošināšana sabiedrībai, pilnsabiedrībai vai citai juridiskai personai vai juridiskam veidojumam;&lt;br&gt;d) darbošanās kā pilnvarotai personai trastā vai līdzīgā juridiskā veidojumā vai nokārtošana, ka cita persona veic šīs darbības; &lt;br&gt;e) darbošanās kā akcionāra pārstāvim citas personas vārdā, kas nav regulētā tirgū kotēts uzņēmums, uz kuru attiecas informācijas izpaušanas prasības saskaņā ar Savienības tiesību aktiem vai līdzvērtīgi starptautiski standarti, vai nokārtošana, ka cita persona veic šīs darbības;</t>
        </is>
      </c>
      <c r="CN79" t="inlineStr">
        <is>
          <t>persuna li permezz tan-negozju tagħha tipprovdi xi wieħed mis-servizzi li ġejjin lil partijiet terzi:&lt;br&gt;(a) il-formazzjoni ta' kumpaniji jew ta' persuni ġuridiċi oħra;&lt;br&gt;(b) taġixxi bħala jew tirranġa biex persuna oħra taġixxi bħala direttur jew segretarju ta' kumpanija, jew bħala soċju f'soċjetà, jew f'xi pożizzjoni simili marbuta ma' persuni ġuridiċi oħra;&lt;br&gt;(c) il-forniment ta' uffiċċju reġistrat, jew ta' indirizz kummerċjali, jew ta' indirizz ta' korrispondenza jew amministrattiv u servizzi oħra relatati lil xi kumpanija, soċjetà jew kwalunkwe persuna ġuridika jew arranġament legali ieħor;&lt;br&gt;(d) taġixxi bħala jew tirranġa biex persuna oħra taġixxi bħala fiduċjarju ta' express trust jew ta' arranġament legali simili ieħor;&lt;br&gt;(e) taġixxi bħala jew tirranġa biex persuna oħra taġixxi bħala azzjonist nominat għal persuna oħra li mhijiex kumpanija elenkata f'suq regolat li hija soġġetta għar-rekwiżiti ta' żvelar f'konformità mal-liġi tal-Unjoni jew soġġetta għal standards internazzjonali ekwivalenti;</t>
        </is>
      </c>
      <c r="CO79" t="inlineStr">
        <is>
          <t>persoon die als bedrijfsactiviteit een van de navolgende diensten aan derden aanbiedt:&lt;br&gt;a) oprichten van vennootschappen of andere rechtspersonen;&lt;br&gt;b) optreden als of regelen dat een andere persoon optreedt als bestuurder of secretaris van een vennootschap, als vennoot in een maatschap of in een soortgelijke hoedanigheid met betrekking tot andere rechtspersonen;&lt;br&gt;c) verschaffen van een statutaire zetel, bedrijfsadres, administratief of correspondentieadres en verlening van andere daarmee samenhangende diensten voor een vennootschap, een maatschap of andere rechtspersoon of juridische constructie;&lt;br&gt;d) optreden als of regelen dat een andere persoon optreedt als trustee van een express trust of van een soortgelijke juridische constructie;&lt;br&gt;e) optreden als of regelen dat een andere persoon optreedt als gevolmachtigd aandeelhouder voor een andere persoon waarbij het niet gaat om een op een gereglementeerde markt genoteerde vennootschap die is onderworpen aan openbaarmakingsvereisten overeenkomstig het recht van de Unie, of aan gelijkwaardige internationale standaarden</t>
        </is>
      </c>
      <c r="CP79" t="inlineStr">
        <is>
          <t>dowolna osoba, która w ramach swojej działalności gospodarczej świadczy osobom trzecim dowolną z następujących usług:&lt;br&gt;a) tworzenie spółek lub innych osób prawnych;&lt;br&gt; b) działanie w charakterze dyrektora lub sekretarza spółki, wspólnika spółki osobowej lub na podobnym stanowisku;&lt;br&gt;c) zapewnienie siedziby statutowej, adresu działalności, adresu korespondencyjnego lub administracyjnego i innych pokrewnych usług;&lt;br&gt;d) działanie w charakterze powiernika trustu;&lt;br&gt;e) działanie w charakterze osoby wykonującej prawa z akcji lub udziałów na rzecz innej osoby</t>
        </is>
      </c>
      <c r="CQ79" t="inlineStr">
        <is>
          <t>Qualquer pessoa que, a título profissional, preste, a terceiros, um dos seguintes serviços:&lt;br&gt;a) Constituição de sociedades ou outras pessoas coletivas;&lt;br&gt;b) Atuação como administrador ou secretário de uma sociedade, associado de uma sociedade de pessoas ou como titular de posição semelhante em relação a outras pessoas coletivas, ou execução das diligências necessárias para que outra pessoa atue das formas referidas;&lt;br&gt;c) Fornecimento de sede social, endereço comercial, endereço administrativo ou postal e outros serviços conexos a uma sociedade, a uma sociedade de pessoas, ou a qualquer outra pessoa coletiva ou centro de interesses coletivos sem personalidade jurídica;&lt;br&gt;d) Atuação como administrador fiduciário de um fundo fiduciário explícito ou de um centro de interesses coletivos sem personalidade jurídica similar, ou execução das diligências necessárias para que outra pessoa atue das formas referidas;&lt;br&gt;e) Intervenção como acionista fiduciário por conta de outra pessoa que não seja uma sociedade cotada num mercado regulamentado sujeita a requisitos de divulgação de informações em conformidade com o direito da União ou sujeita a normas internacionais equivalentes, ou execução das diligências necessárias para que outra pessoa intervenha dessa forma.</t>
        </is>
      </c>
      <c r="CR79" t="inlineStr">
        <is>
          <t>orice persoană care prestează unor terți, cu titlu profesional, oricare dintre următoarele servicii:&lt;br&gt;(a) constituirea de societăți sau alte persoane juridice;&lt;br&gt;(b) exercitarea funcției de director sau secretar al unei societăți, de partener în cadrul unei asocieri sau a unei funcții similare legate de alte persoane juridice sau organizarea ca o altă persoană să exercite astfel de funcții;&lt;br&gt;(c) furnizarea unui sediu social, a unei adrese comerciale, poștale sau administrative și a oricăror altor servicii conexe pentru o societate, o asociere sau orice altă persoană juridică sau construcție juridică;&lt;br&gt;(d) exercitarea funcției de fiduciar în cadrul unei fiducii exprese sau al unei construcții juridice similare sau organizarea ca o altă persoană să exercite o astfel de funcție;&lt;br&gt;(e) exercitarea funcției de acționar pe seama unei persoane alta decât o societate cotată pe o piață reglementată care face obiectul cerințelor de divulgare a informațiilor în conformitate cu dreptul Uniunii sau al unor standarde internaționale echivalente, sau organizarea ca o altă persoană să exercite o astfel de funcție</t>
        </is>
      </c>
      <c r="CS79" t="inlineStr">
        <is>
          <t>akákoľvek osoba, ktorá ako svoju podnikateľskú činnosť poskytuje tretím stranám ktorúkoľvek z týchto služieb: &lt;br&gt;a) zakladanie obchodných spoločností alebo iných právnických osôb; &lt;br&gt;b) konanie alebo zabezpečenie, aby iná osoba konala ako riaditeľ alebo tajomník obchodnej spoločnosti, spoločník vo verejnej obchodnej spoločnosti (partnership) alebo v podobnej pozícii vo vzťahu k iným právnickým osobám; &lt;br&gt;c) zabezpečenie sídla, obchodnej adresy, adresy na doručovanie alebo administratívnej adresy a ostatných súvisiacich služieb pre obchodnú spoločnosť, verejnú obchodnú spoločnosť alebo akúkoľvek inú právnickú osobu alebo právnu štruktúru; &lt;br&gt;d) konanie, alebo zabezpečenie, aby iná osoba konala ako správca majetku výslovne zvereného do správy (express trust) alebo podobnej právnej štruktúry; &lt;br&gt;e) konanie alebo zabezpečenie, aby iná osoba konala ako poverený akcionár pre inú osobu, ktorá je iná ako spoločnosť kótovaná na regulovanom trhu, ktorá podlieha požiadavkám na zverejňovanie informácií v súlade s právom Únie alebo ktorá podlieha rovnocenným medzinárodným normám</t>
        </is>
      </c>
      <c r="CT79" t="inlineStr">
        <is>
          <t>vsaka oseba, ki za tretje strani poslovno opravlja katero izmed naslednjih storitev: &lt;br&gt; (a) ustanovitev družb ali drugih pravnih oseb; &lt;br&gt; (b) deluje ali drugi osebi omogoča, da deluje v vlogi direktorja ali sekretarja družbe, partnerja v partnerstvu ali na podobnem položaju v odnosu do drugih pravnih oseb; &lt;br&gt;(c) družbi, partnerstvu ali drugi pravni osebi ali ureditvi nudi registriran sedež, poslovni naslov, dopisni ali upravni naslov in druge s tem povezane storitve; &lt;br&gt; (d) deluje ali drugi osebi omogoča, da deluje v vlogi skrbnika ekspresnega sklada ali podobne pravne ureditve; &lt;br&gt; (e) deluje ali drugi osebi omogoča, da deluje v vlogi zastopnika v imenu drugega delničarja, razen družbe, ki je uvrščena na organizirani trg in mora v skladu s pravom Unije ali primerljivimi mednarodnimi standardi spoštovati zahteve po razkritju</t>
        </is>
      </c>
      <c r="CU79" t="inlineStr">
        <is>
          <t>alla personer som affärsmässigt tillhandahåller tredje man någon av följande tjänster: &lt;br&gt; a) Bildande av bolag eller andra typer av juridiska personer. &lt;br&gt; b) I egenskap av, eller vidtagande av åtgärder för att någon annan ska agera som styrelseledamot eller bolagsrättsligt ansvarig på ett bolag, partner i ett handelsbolag eller liknande ställning i andra juridiska personer, eller åtgärder för att någon annan ska utöva en sådan funktion. &lt;br&gt; c) Tillhandahållande av säte, kontorsadress, postadress eller administrativ adress och andra anknutna tjänster till aktiebolag, handelsbolag eller annan form av juridisk person eller konstruktion. &lt;br&gt; d) Förvaltning av en klassisk trust eller liknande juridisk konstruktion, eller åtgärder för att någon annan ska kunna utöva en sådan funktion. &lt;br&gt; e) Funktion som nominell aktieägare för en annan person, som inte är ett bolag noterat på en reglerad marknad som omfattas av informationsskyldighet i enlighet med unionsrätten eller omfattas av motsvarande internationella normer, eller åtgärder för att någon annan ska kunna utöva en sådan funktion</t>
        </is>
      </c>
    </row>
    <row r="80">
      <c r="A80" s="1" t="str">
        <f>HYPERLINK("https://iate.europa.eu/entry/result/786858/all", "786858")</f>
        <v>786858</v>
      </c>
      <c r="B80" t="inlineStr">
        <is>
          <t>LAW;EMPLOYMENT AND WORKING CONDITIONS</t>
        </is>
      </c>
      <c r="C80" t="inlineStr">
        <is>
          <t>LAW|rights and freedoms;EMPLOYMENT AND WORKING CONDITIONS|employment|employment policy</t>
        </is>
      </c>
      <c r="D80" t="inlineStr">
        <is>
          <t>свобода на стопанска инициатива</t>
        </is>
      </c>
      <c r="E80" t="inlineStr">
        <is>
          <t>3</t>
        </is>
      </c>
      <c r="F80" t="inlineStr">
        <is>
          <t/>
        </is>
      </c>
      <c r="G80" t="inlineStr">
        <is>
          <t>svoboda podnikání</t>
        </is>
      </c>
      <c r="H80" t="inlineStr">
        <is>
          <t>3</t>
        </is>
      </c>
      <c r="I80" t="inlineStr">
        <is>
          <t/>
        </is>
      </c>
      <c r="J80" t="inlineStr">
        <is>
          <t>frihed til at oprette og drive egen virksomhed|frihed til at oprette egen virksomhed|erhvervsfrihed|fri erhvervsudøvelse</t>
        </is>
      </c>
      <c r="K80" t="inlineStr">
        <is>
          <t>3|4|4|4</t>
        </is>
      </c>
      <c r="L80" t="inlineStr">
        <is>
          <t>|||</t>
        </is>
      </c>
      <c r="M80" t="inlineStr">
        <is>
          <t>unternehmerische Freiheit</t>
        </is>
      </c>
      <c r="N80" t="inlineStr">
        <is>
          <t>3</t>
        </is>
      </c>
      <c r="O80" t="inlineStr">
        <is>
          <t/>
        </is>
      </c>
      <c r="P80" t="inlineStr">
        <is>
          <t>επιχειρηματική ελευθερία</t>
        </is>
      </c>
      <c r="Q80" t="inlineStr">
        <is>
          <t>3</t>
        </is>
      </c>
      <c r="R80" t="inlineStr">
        <is>
          <t/>
        </is>
      </c>
      <c r="S80" t="inlineStr">
        <is>
          <t>freedom to conduct business|freedom to conduct a business</t>
        </is>
      </c>
      <c r="T80" t="inlineStr">
        <is>
          <t>3|1</t>
        </is>
      </c>
      <c r="U80" t="inlineStr">
        <is>
          <t>|</t>
        </is>
      </c>
      <c r="V80" t="inlineStr">
        <is>
          <t>libertad de empresa</t>
        </is>
      </c>
      <c r="W80" t="inlineStr">
        <is>
          <t>3</t>
        </is>
      </c>
      <c r="X80" t="inlineStr">
        <is>
          <t/>
        </is>
      </c>
      <c r="Y80" t="inlineStr">
        <is>
          <t>ettevõtlusvabadus</t>
        </is>
      </c>
      <c r="Z80" t="inlineStr">
        <is>
          <t>3</t>
        </is>
      </c>
      <c r="AA80" t="inlineStr">
        <is>
          <t/>
        </is>
      </c>
      <c r="AB80" t="inlineStr">
        <is>
          <t>elinkeinovapaus</t>
        </is>
      </c>
      <c r="AC80" t="inlineStr">
        <is>
          <t>3</t>
        </is>
      </c>
      <c r="AD80" t="inlineStr">
        <is>
          <t/>
        </is>
      </c>
      <c r="AE80" t="inlineStr">
        <is>
          <t>liberté d'entreprendre|liberté d'entreprise|libre entreprise</t>
        </is>
      </c>
      <c r="AF80" t="inlineStr">
        <is>
          <t>3|3|1</t>
        </is>
      </c>
      <c r="AG80" t="inlineStr">
        <is>
          <t>||</t>
        </is>
      </c>
      <c r="AH80" t="inlineStr">
        <is>
          <t>saoirse fiontraíochta</t>
        </is>
      </c>
      <c r="AI80" t="inlineStr">
        <is>
          <t>3</t>
        </is>
      </c>
      <c r="AJ80" t="inlineStr">
        <is>
          <t/>
        </is>
      </c>
      <c r="AK80" t="inlineStr">
        <is>
          <t>sloboda poduzetništva</t>
        </is>
      </c>
      <c r="AL80" t="inlineStr">
        <is>
          <t>3</t>
        </is>
      </c>
      <c r="AM80" t="inlineStr">
        <is>
          <t/>
        </is>
      </c>
      <c r="AN80" t="inlineStr">
        <is>
          <t>a vállalkozás szabadsága</t>
        </is>
      </c>
      <c r="AO80" t="inlineStr">
        <is>
          <t>4</t>
        </is>
      </c>
      <c r="AP80" t="inlineStr">
        <is>
          <t/>
        </is>
      </c>
      <c r="AQ80" t="inlineStr">
        <is>
          <t>libertà d'impresa</t>
        </is>
      </c>
      <c r="AR80" t="inlineStr">
        <is>
          <t>3</t>
        </is>
      </c>
      <c r="AS80" t="inlineStr">
        <is>
          <t/>
        </is>
      </c>
      <c r="AT80" t="inlineStr">
        <is>
          <t>laisvė užsiimti verslu</t>
        </is>
      </c>
      <c r="AU80" t="inlineStr">
        <is>
          <t>4</t>
        </is>
      </c>
      <c r="AV80" t="inlineStr">
        <is>
          <t/>
        </is>
      </c>
      <c r="AW80" t="inlineStr">
        <is>
          <t>darījumdarbības brīvība</t>
        </is>
      </c>
      <c r="AX80" t="inlineStr">
        <is>
          <t>3</t>
        </is>
      </c>
      <c r="AY80" t="inlineStr">
        <is>
          <t/>
        </is>
      </c>
      <c r="AZ80" t="inlineStr">
        <is>
          <t>libertà ta' intrapriża</t>
        </is>
      </c>
      <c r="BA80" t="inlineStr">
        <is>
          <t>3</t>
        </is>
      </c>
      <c r="BB80" t="inlineStr">
        <is>
          <t/>
        </is>
      </c>
      <c r="BC80" t="inlineStr">
        <is>
          <t>vrijheid van ondernemerschap</t>
        </is>
      </c>
      <c r="BD80" t="inlineStr">
        <is>
          <t>3</t>
        </is>
      </c>
      <c r="BE80" t="inlineStr">
        <is>
          <t/>
        </is>
      </c>
      <c r="BF80" t="inlineStr">
        <is>
          <t>wolność działalności gospodarczej|wolność prowadzenia działalności gospodarczej</t>
        </is>
      </c>
      <c r="BG80" t="inlineStr">
        <is>
          <t>3|3</t>
        </is>
      </c>
      <c r="BH80" t="inlineStr">
        <is>
          <t>|</t>
        </is>
      </c>
      <c r="BI80" t="inlineStr">
        <is>
          <t>liberdade de empresa</t>
        </is>
      </c>
      <c r="BJ80" t="inlineStr">
        <is>
          <t>3</t>
        </is>
      </c>
      <c r="BK80" t="inlineStr">
        <is>
          <t/>
        </is>
      </c>
      <c r="BL80" t="inlineStr">
        <is>
          <t>libertatea de a desfășura o activitate comercială</t>
        </is>
      </c>
      <c r="BM80" t="inlineStr">
        <is>
          <t>4</t>
        </is>
      </c>
      <c r="BN80" t="inlineStr">
        <is>
          <t/>
        </is>
      </c>
      <c r="BO80" t="inlineStr">
        <is>
          <t>sloboda podnikania</t>
        </is>
      </c>
      <c r="BP80" t="inlineStr">
        <is>
          <t>3</t>
        </is>
      </c>
      <c r="BQ80" t="inlineStr">
        <is>
          <t/>
        </is>
      </c>
      <c r="BR80" t="inlineStr">
        <is>
          <t>svoboda gospodarske pobude</t>
        </is>
      </c>
      <c r="BS80" t="inlineStr">
        <is>
          <t>3</t>
        </is>
      </c>
      <c r="BT80" t="inlineStr">
        <is>
          <t/>
        </is>
      </c>
      <c r="BU80" t="inlineStr">
        <is>
          <t>näringsfrihet</t>
        </is>
      </c>
      <c r="BV80" t="inlineStr">
        <is>
          <t>3</t>
        </is>
      </c>
      <c r="BW80" t="inlineStr">
        <is>
          <t/>
        </is>
      </c>
      <c r="BX80" t="inlineStr">
        <is>
          <t/>
        </is>
      </c>
      <c r="BY80" t="inlineStr">
        <is>
          <t/>
        </is>
      </c>
      <c r="BZ80" t="inlineStr">
        <is>
          <t/>
        </is>
      </c>
      <c r="CA80" t="inlineStr">
        <is>
          <t/>
        </is>
      </c>
      <c r="CB80" t="inlineStr">
        <is>
          <t/>
        </is>
      </c>
      <c r="CC80" t="inlineStr">
        <is>
          <t/>
        </is>
      </c>
      <c r="CD80" t="inlineStr">
        <is>
          <t>Derecho de llevar a cabo actividades de producción, transformación, distribución, transporte o comercialización de productos o de prestación de servicios, con fines lucrativos.</t>
        </is>
      </c>
      <c r="CE80" t="inlineStr">
        <is>
          <t>õigus tegeleda ettevõtlusega</t>
        </is>
      </c>
      <c r="CF80" t="inlineStr">
        <is>
          <t/>
        </is>
      </c>
      <c r="CG80" t="inlineStr">
        <is>
          <t/>
        </is>
      </c>
      <c r="CH80" t="inlineStr">
        <is>
          <t/>
        </is>
      </c>
      <c r="CI80" t="inlineStr">
        <is>
          <t/>
        </is>
      </c>
      <c r="CJ80" t="inlineStr">
        <is>
          <t/>
        </is>
      </c>
      <c r="CK80" t="inlineStr">
        <is>
          <t>libertà di iniziativa economica privata sancita, tra l'altro, dalla Carta dei diritti fondamentali dell'Unione europea</t>
        </is>
      </c>
      <c r="CL80" t="inlineStr">
        <is>
          <t/>
        </is>
      </c>
      <c r="CM80" t="inlineStr">
        <is>
          <t/>
        </is>
      </c>
      <c r="CN80" t="inlineStr">
        <is>
          <t>waħda mil-libertajiet stabiliti fil-Karta tad-Drittijiet Fundamentali tal-Unjoni Ewropea fejn ċittadin jingħata d-drittijiet u jkollu obbligi għall-imprenditorija</t>
        </is>
      </c>
      <c r="CO80" t="inlineStr">
        <is>
          <t/>
        </is>
      </c>
      <c r="CP80" t="inlineStr">
        <is>
          <t/>
        </is>
      </c>
      <c r="CQ80" t="inlineStr">
        <is>
          <t/>
        </is>
      </c>
      <c r="CR80" t="inlineStr">
        <is>
          <t/>
        </is>
      </c>
      <c r="CS80" t="inlineStr">
        <is>
          <t/>
        </is>
      </c>
      <c r="CT80" t="inlineStr">
        <is>
          <t/>
        </is>
      </c>
      <c r="CU80" t="inlineStr">
        <is>
          <t>frihet för enskilda individer att start, äga och driva företag</t>
        </is>
      </c>
    </row>
    <row r="81">
      <c r="A81" s="1" t="str">
        <f>HYPERLINK("https://iate.europa.eu/entry/result/3568510/all", "3568510")</f>
        <v>3568510</v>
      </c>
      <c r="B81" t="inlineStr">
        <is>
          <t>EUROPEAN UNION</t>
        </is>
      </c>
      <c r="C81" t="inlineStr">
        <is>
          <t>EUROPEAN UNION;EUROPEAN UNION|EU institutions and European civil service|institutional structure</t>
        </is>
      </c>
      <c r="D81" t="inlineStr">
        <is>
          <t>съвместно изявление и общ подход|съвместно изявление и общ подход на Европейския парламент, Съвета и Европейската комисия относно децентрализираните агенции</t>
        </is>
      </c>
      <c r="E81" t="inlineStr">
        <is>
          <t>3|3</t>
        </is>
      </c>
      <c r="F81" t="inlineStr">
        <is>
          <t>|</t>
        </is>
      </c>
      <c r="G81" t="inlineStr">
        <is>
          <t>společné prohlášení a společný přístup|společný přístup k decentralizovaným agenturám EU|Společné prohlášení Evropského parlamentu, Rady EU a Evropské komise o decentralizovaných agenturách|společné prohlášení a společný přístup Evropského parlamentu, Rady Evropské unie a Evropské komise k decentralizovaným agenturám|společný přístup Evropského parlamentu, Rady EU a Evropské komise k decentralizovaným agenturám|společné prohlášení a společný přístup k decentralizovaným agenturám</t>
        </is>
      </c>
      <c r="H81" t="inlineStr">
        <is>
          <t>3|3|3|2|2|3</t>
        </is>
      </c>
      <c r="I81" t="inlineStr">
        <is>
          <t>|||||</t>
        </is>
      </c>
      <c r="J81" t="inlineStr">
        <is>
          <t>fælles tilgang til EU's decentrale agenturer|Europa-Parlamentets, Rådets og Europa-Kommissionens fælles erklæring om og fælles tilgang til decentrale agenturer|fælles tilgang til decentrale agenturer|fælles erklæring fra Europa-Parlamentet, Rådet for Den Europæiske Union og Europa-Kommissionen om decentraliserede agenturer|fælles erklæring om og fælles tilgang til decentrale agenturer|fælles erklæring og fælles tilgang|Europa-Parlamentets, Rådets og Europa-Kommissionens fælles tilgang til decentrale agenturer</t>
        </is>
      </c>
      <c r="K81" t="inlineStr">
        <is>
          <t>3|3|3|3|3|3|3</t>
        </is>
      </c>
      <c r="L81" t="inlineStr">
        <is>
          <t>||||||</t>
        </is>
      </c>
      <c r="M81" t="inlineStr">
        <is>
          <t>Gemeinsame Erklärung und Gemeinsames Konzept|Gemeinsame Erklärung des Europäischen Parlaments, des Rates der EU und der Europäischen Kommission zu den dezentralen Agenturen|Gemeinsame Erklärung und Gemeinsames Konzept für die dezentralen Agenturen</t>
        </is>
      </c>
      <c r="N81" t="inlineStr">
        <is>
          <t>3|3|3</t>
        </is>
      </c>
      <c r="O81" t="inlineStr">
        <is>
          <t>||</t>
        </is>
      </c>
      <c r="P81" t="inlineStr">
        <is>
          <t>κοινή δήλωση και κοινή προσέγγιση|κοινή δήλωση και κοινή προσέγγιση του Ευρωπαϊκού Κοινοβουλίου, του Συμβουλίου της ΕΕ και της Ευρωπαϊκής Επιτροπής για τους αποκεντρωμένους οργανισμούς|κοινή δήλωση και κοινή προσέγγιση για τους αποκεντρωμένους οργανισμούς|κοινή προσέγγιση του Ευρωπαϊκού Κοινοβουλίου, του Συμβουλίου της ΕΕ και της Ευρωπαϊκής Επιτροπής για τους αποκεντρωμένους οργανισμούς|Κοινή Δήλωση του Ευρωπαϊκού Κοινοβουλίου, του Συμβουλίου της ΕΕ και της Ευρωπαϊκής Επιτροπής για τους αποκεντρωμένους οργανισμούς|κοινή προσέγγιση για τους αποκεντρωμένους οργανισμούς της ΕΕ</t>
        </is>
      </c>
      <c r="Q81" t="inlineStr">
        <is>
          <t>3|3|3|3|3|3</t>
        </is>
      </c>
      <c r="R81" t="inlineStr">
        <is>
          <t>|||||</t>
        </is>
      </c>
      <c r="S81" t="inlineStr">
        <is>
          <t>Common Approach of the European Parliament, the Council of the EU and the European Commission on decentralised agencies|Joint Statement of the European Parliament, the Council of the EU and the European Commission on decentralised agencies|Common Approach on EU decentralised agencies|Joint Statement and Common Approach on decentralised agencies|Joint Statement and Common Approach of the European Parliament, the Council of the European Union and the European Commission on decentralised agencies|Common Approach on decentralised agencies|Joint Statement and Common Approach</t>
        </is>
      </c>
      <c r="T81" t="inlineStr">
        <is>
          <t>3|3|3|3|3|3|3</t>
        </is>
      </c>
      <c r="U81" t="inlineStr">
        <is>
          <t>||||||</t>
        </is>
      </c>
      <c r="V81" t="inlineStr">
        <is>
          <t>Declaración Común y el Planteamiento Común en relación con la ubicación de las agencias descentralizadas|Declaración Común y Planteamiento Común del Parlamento Europeo, el Consejo de la Unión Europea y la Comisión Europea sobre las agencias descentralizadas</t>
        </is>
      </c>
      <c r="W81" t="inlineStr">
        <is>
          <t>3|3</t>
        </is>
      </c>
      <c r="X81" t="inlineStr">
        <is>
          <t>|</t>
        </is>
      </c>
      <c r="Y81" t="inlineStr">
        <is>
          <t>Euroopa Parlamendi, Euroopa Liidu Nõukogu ja Euroopa Komisjoni ühisavaldus ja ühine lähenemisviis detsentraliseeritud asutuste kohta|ühisavaldus ja ühine lähenemisviis</t>
        </is>
      </c>
      <c r="Z81" t="inlineStr">
        <is>
          <t>3|3</t>
        </is>
      </c>
      <c r="AA81" t="inlineStr">
        <is>
          <t>|</t>
        </is>
      </c>
      <c r="AB81" t="inlineStr">
        <is>
          <t>Euroopan parlamentin, EU:n neuvoston ja Euroopan komission yhteinen julkilausuma erillisvirastoista|erillisvirastoja koskeva yhteinen julkilausuma ja yhteinen lähestymistapa|EU:n erillisvirastoja koskeva yhteinen lähestymistapa|erillisvirastoista annettu Euroopan parlamentin, EU:n neuvoston ja Euroopan komission yhteinen julkilausuma|Euroopan parlamentin, Euroopan unionin neuvoston ja Euroopan komission erillisvirastoista antama yhteinen julkilausuma ja yhteinen lähestymistapa</t>
        </is>
      </c>
      <c r="AC81" t="inlineStr">
        <is>
          <t>3|3|3|3|3</t>
        </is>
      </c>
      <c r="AD81" t="inlineStr">
        <is>
          <t>||||</t>
        </is>
      </c>
      <c r="AE81" t="inlineStr">
        <is>
          <t>déclaration commune et approche commune du Parlement européen, du Conseil de l’Union européenne et de la Commission européenne sur les agences décentralisées|déclaration commune et approche commune sur les agences décentralisées</t>
        </is>
      </c>
      <c r="AF81" t="inlineStr">
        <is>
          <t>3|3</t>
        </is>
      </c>
      <c r="AG81" t="inlineStr">
        <is>
          <t>|</t>
        </is>
      </c>
      <c r="AH81" t="inlineStr">
        <is>
          <t>Cur Chuige Coiteann Pharlaimint na hEorpa, Chomhairle an Aontais Eorpaigh agus an Choimisiúin Eorpaigh maidir le gníomhaireachtaí díláraithe|Ráiteas Comhpháirteach ó Pharlaimint na hEorpa, ó Chomhairle an Aontais Eorpaigh agus ón gCoimisiún Eorpach maidir le gníomhaireachtaí díláraithe</t>
        </is>
      </c>
      <c r="AI81" t="inlineStr">
        <is>
          <t>3|3</t>
        </is>
      </c>
      <c r="AJ81" t="inlineStr">
        <is>
          <t>|</t>
        </is>
      </c>
      <c r="AK81" t="inlineStr">
        <is>
          <t>Zajednički pristup Europskog parlamenta, Vijeća EU-a i Europske komisije o decentraliziranim agencijama|Zajednička izjava Europskog parlamenta, Vijeća EU-a i Europske komisije o decentraliziranim agencijama|Zajednička izjava i Zajednički pristup Europskog parlamenta, Vijeća Europske unije i Europske komisije o decentraliziranim agencijama</t>
        </is>
      </c>
      <c r="AL81" t="inlineStr">
        <is>
          <t>3|3|3</t>
        </is>
      </c>
      <c r="AM81" t="inlineStr">
        <is>
          <t>||</t>
        </is>
      </c>
      <c r="AN81" t="inlineStr">
        <is>
          <t>az EU decentralizált ügynökségeire vonatkozó közös megközelítés|együttes nyilatkozat és közös megközelítés|együttes nyilatkozat és a közös megközelítés|a decentralizált ügynökségekre vonatkozó közös megközelítés</t>
        </is>
      </c>
      <c r="AO81" t="inlineStr">
        <is>
          <t>3|3|3|3</t>
        </is>
      </c>
      <c r="AP81" t="inlineStr">
        <is>
          <t>|||</t>
        </is>
      </c>
      <c r="AQ81" t="inlineStr">
        <is>
          <t>dichiarazione congiunta del Parlamento europeo, del Consiglio dell'UE e della Commissione europea sulle agenzie decentrate|dichiarazione congiunta e orientamento comune del Parlamento europeo, del Consiglio dell'UE e della Commissione europea sulle agenzie decentrate|orientamento comune sulle agenzie decentrate</t>
        </is>
      </c>
      <c r="AR81" t="inlineStr">
        <is>
          <t>3|3|3</t>
        </is>
      </c>
      <c r="AS81" t="inlineStr">
        <is>
          <t>||</t>
        </is>
      </c>
      <c r="AT81" t="inlineStr">
        <is>
          <t>Europos Parlamento, ES Tarybos ir Europos Komisijos bendras pareiškimas dėl decentralizuotų agentūrų|bendras pareiškimas ir bendras požiūris|bendras pareiškimas ir bendras požiūris dėl decentralizuotų agentūrų|Europos Parlamento, Europos Sąjungos Tarybos ir Europos Komisijos bendras pareiškimas ir bendras požiūris dėl decentralizuotų agentūrų</t>
        </is>
      </c>
      <c r="AU81" t="inlineStr">
        <is>
          <t>3|3|3|3</t>
        </is>
      </c>
      <c r="AV81" t="inlineStr">
        <is>
          <t>|||</t>
        </is>
      </c>
      <c r="AW81" t="inlineStr">
        <is>
          <t>Vienotā pieeja par decentralizētām aģentūrām|Eiropas Parlamenta, ES Padomes un Eiropas Komisijas Kopīgais paziņojums par decentralizētām aģentūrām</t>
        </is>
      </c>
      <c r="AX81" t="inlineStr">
        <is>
          <t>3|3</t>
        </is>
      </c>
      <c r="AY81" t="inlineStr">
        <is>
          <t>|</t>
        </is>
      </c>
      <c r="AZ81" t="inlineStr">
        <is>
          <t>Approċċ Komuni dwar l-aġenziji deċentralizzati tal-UE|Dikjarazzjoni Konġunta tal-Parlament Ewropew, il-Kunsill tal-UE u l-Kummissjoni Ewropea dwar l-aġenziji deċentralizzati|Dikjarazzjoni Konġunta u Approċċ Komuni dwar l-aġenziji deċentralizzati|Dikjarazzjoni Konġunta u Approċċ Komuni tal-Parlament Ewropew, il-Kunsill tal-Unjoni Ewropea u l-Kummissjoni Ewropea dwar l-aġenziji deċentralizzati|Approċċ Komuni tal-Parlament Ewropew, tal-Kunsill tal-UE u tal-Kummissjoni Ewropea dwar l-aġenziji deċentralizzati|Dikjarazzjoni Konġunta u Approċċ Komuni|Approċċ Komuni dwar l-aġenziji deċentralizzati</t>
        </is>
      </c>
      <c r="BA81" t="inlineStr">
        <is>
          <t>3|3|3|3|3|3|3</t>
        </is>
      </c>
      <c r="BB81" t="inlineStr">
        <is>
          <t>||||||</t>
        </is>
      </c>
      <c r="BC81" t="inlineStr">
        <is>
          <t>gemeenschappelijke aanpak voor gedecentraliseerde EU-agentschappen|gezamenlijke verklaring van het Europees Parlement, de Raad van de EU en de Europese Commissie over de gedecentraliseerde agentschappen|gezamenlijke verklaring en aanpak van het Europees Parlement, de Raad van de Europese Unie en de Europese Commissie inzake gedecentraliseerde agentschappen|gezamenlijke verklaring en gemeenschappelijke aanpak</t>
        </is>
      </c>
      <c r="BD81" t="inlineStr">
        <is>
          <t>3|3|3|3</t>
        </is>
      </c>
      <c r="BE81" t="inlineStr">
        <is>
          <t>|||</t>
        </is>
      </c>
      <c r="BF81" t="inlineStr">
        <is>
          <t>wspólne podejście do agencji zdecentralizowanych UE|wspólne podejście do agencji zdecentralizowanych|wspólne oświadczenie w sprawie agencji zdecentralizowanych oraz wspólne podejście do agencji zdecentralizowanych|wspólne oświadczenie Parlamentu Europejskiego, Rady UE i Komisji Europejskiej w sprawie zdecentralizowanych agencji|wspólne oświadczenie i wspólne podejście|wspólne podejście uzgodnione przez Parlament Europejski, Radę UE i Komisję Europejską w sprawie agencji zdecentralizowanych</t>
        </is>
      </c>
      <c r="BG81" t="inlineStr">
        <is>
          <t>3|3|3|3|3|3</t>
        </is>
      </c>
      <c r="BH81" t="inlineStr">
        <is>
          <t>|||||</t>
        </is>
      </c>
      <c r="BI81" t="inlineStr">
        <is>
          <t>Declaração Conjunta do Parlamento Europeu, do Conselho da UE e da Comissão Europeia sobre as agências descentralizadas|Declaração Conjunta e Abordagem Comum sobre a localização das sedes das agências descentralizadas|Declaração Conjunta e Abordagem Comum|Declaração Conjunta e Abordagem Comum sobre as agências descentralizadas|Abordagem Comum sobre as agências descentralizadas</t>
        </is>
      </c>
      <c r="BJ81" t="inlineStr">
        <is>
          <t>3|3|3|3|3</t>
        </is>
      </c>
      <c r="BK81" t="inlineStr">
        <is>
          <t>||||</t>
        </is>
      </c>
      <c r="BL81" t="inlineStr">
        <is>
          <t>Declarația comună și Abordarea comună privind agențiile descentralizate|Declarația comună și Abordarea comună</t>
        </is>
      </c>
      <c r="BM81" t="inlineStr">
        <is>
          <t>2|2</t>
        </is>
      </c>
      <c r="BN81" t="inlineStr">
        <is>
          <t>|</t>
        </is>
      </c>
      <c r="BO81" t="inlineStr">
        <is>
          <t>spoločný prístup k decentralizovaným agentúram EÚ|spoločné vyhlásenie Európskeho parlamentu, Rady EÚ a Európskej komisie o decentralizovaných agentúrach|spoločné vyhlásenie a spoločný prístup|spoločný prístup Európskeho parlamentu, Rady EÚ a Európskej komisie k decentralizovaným agentúram|spoločné vyhlásenie a spoločný prístup Európskeho parlamentu, Rady Európskej únie a Európskej komisie v súvislosti s decentralizovanými agentúrami|spoločné vyhlásenie a spoločný prístup k decentralizovaným agentúram</t>
        </is>
      </c>
      <c r="BP81" t="inlineStr">
        <is>
          <t>3|3|3|3|3|3</t>
        </is>
      </c>
      <c r="BQ81" t="inlineStr">
        <is>
          <t>|||||</t>
        </is>
      </c>
      <c r="BR81" t="inlineStr">
        <is>
          <t>Skupna izjava Evropskega parlamenta, Sveta EU in Evropske komisije o decentraliziranih agencijah|skupni pristop glede decentraliziranih agencij|skupna izjava in skupni pristop</t>
        </is>
      </c>
      <c r="BS81" t="inlineStr">
        <is>
          <t>3|2|3</t>
        </is>
      </c>
      <c r="BT81" t="inlineStr">
        <is>
          <t>||</t>
        </is>
      </c>
      <c r="BU81" t="inlineStr">
        <is>
          <t>gemensamma uttalandet och den gemensamma ansatsen om lokalisering av säten för decentraliserade byråer|Europaparlamentets, Europeiska unionens råds och Europeiska kommissionens gemensamma uttalande och gemensamma ansats om decentraliserade organ</t>
        </is>
      </c>
      <c r="BV81" t="inlineStr">
        <is>
          <t>3|3</t>
        </is>
      </c>
      <c r="BW81" t="inlineStr">
        <is>
          <t>|</t>
        </is>
      </c>
      <c r="BX81" t="inlineStr">
        <is>
          <t/>
        </is>
      </c>
      <c r="BY81" t="inlineStr">
        <is>
          <t>hlavní pokyny a zásady přijaté vroce 2012 Evropským parlamentem, Radou a Evropskou komisí, díky nimž mají být agentury EU koherentnější, efektivnější a právně odpovědnější</t>
        </is>
      </c>
      <c r="BZ81" t="inlineStr">
        <is>
          <t/>
        </is>
      </c>
      <c r="CA81" t="inlineStr">
        <is>
          <t/>
        </is>
      </c>
      <c r="CB81" t="inlineStr">
        <is>
          <t>ολοκληρωμένη δέσμη κατευθυντηρίων αρχών που εγκρίθηκε το 2012 από κοινού από το Ευρωπαϊκό Κοινοβούλιο, το Συμβούλιο και την Επιτροπή με σκοπό τη βελτίωση της διακυβέρνησης και της αποτελεσματικότητας των οργανισμών της ΕΕ</t>
        </is>
      </c>
      <c r="CC81" t="inlineStr">
        <is>
          <t>comprehensive set of guiding
principles adopted in 2012 jointly by the
European Parliament, the Council, and the Commission in order to improve
the EU agencies' governance and efficiency</t>
        </is>
      </c>
      <c r="CD81" t="inlineStr">
        <is>
          <t/>
        </is>
      </c>
      <c r="CE81" t="inlineStr">
        <is>
          <t>2012. aastal vastu võetud Euroopa Parlamendi, Euroopa Liidu Nõukogu ja Euroopa Komisjoni ühised suunised, mille abil parandada detsentraliseeritud ametite töö tulemuslikkust</t>
        </is>
      </c>
      <c r="CF81" t="inlineStr">
        <is>
          <t/>
        </is>
      </c>
      <c r="CG81" t="inlineStr">
        <is>
          <t/>
        </is>
      </c>
      <c r="CH81" t="inlineStr">
        <is>
          <t/>
        </is>
      </c>
      <c r="CI81" t="inlineStr">
        <is>
          <t/>
        </is>
      </c>
      <c r="CJ81" t="inlineStr">
        <is>
          <t>az Európai Parlament, a Tanács és a Bizottság által 2012-ben az uniós ügynökségek irányításának ás hatékonyságának javítása céljával elfogadott vezérelvek</t>
        </is>
      </c>
      <c r="CK81" t="inlineStr">
        <is>
          <t/>
        </is>
      </c>
      <c r="CL81" t="inlineStr">
        <is>
          <t/>
        </is>
      </c>
      <c r="CM81" t="inlineStr">
        <is>
          <t/>
        </is>
      </c>
      <c r="CN81" t="inlineStr">
        <is>
          <t>sett komprensiv ta' prinċipji ta' gwida adottati fl-2012 b'mod konġunt mill-Parlament Ewropew, il-Kunsill tal-UE, u l-Kummissjoni, bil-għan li jittejbu l-governanza u l-effiċjenza tal-aġenziji tal-UE</t>
        </is>
      </c>
      <c r="CO81" t="inlineStr">
        <is>
          <t/>
        </is>
      </c>
      <c r="CP81" t="inlineStr">
        <is>
          <t>dokument międzyinstytucjonalny Unii Europejskiej dotyczący reformy systemu zdecentralizowanych agencji wykonawczych</t>
        </is>
      </c>
      <c r="CQ81" t="inlineStr">
        <is>
          <t>Conjunto de princípios orientadores adotados em 2012 conjuntamente pelo Parlamento Europeu, o Conselho da União Europeia e a Comissão Europeia para reforçar a coerência, a eficácia e a responsabilização das agências.</t>
        </is>
      </c>
      <c r="CR81" t="inlineStr">
        <is>
          <t/>
        </is>
      </c>
      <c r="CS81" t="inlineStr">
        <is>
          <t>komplexný súbor hlavných zásad prijatý Európskym parlamentom, Radou a Európskou komisiou v roku 2012 zameraný na zlepšenie riadenia a efektívnosti agentúr EÚ</t>
        </is>
      </c>
      <c r="CT81" t="inlineStr">
        <is>
          <t/>
        </is>
      </c>
      <c r="CU81" t="inlineStr">
        <is>
          <t>ett antalvägledande principer som Europeparlamentet, rådet och kommissionen antog gemensam 2012 för att göra EU:s byråer mer enhetliga, effektiva och öppna för insyn</t>
        </is>
      </c>
    </row>
    <row r="82">
      <c r="A82" s="1" t="str">
        <f>HYPERLINK("https://iate.europa.eu/entry/result/3619796/all", "3619796")</f>
        <v>3619796</v>
      </c>
      <c r="B82" t="inlineStr">
        <is>
          <t>FINANCE</t>
        </is>
      </c>
      <c r="C82" t="inlineStr">
        <is>
          <t>FINANCE|free movement of capital|financial market|financial supervision</t>
        </is>
      </c>
      <c r="D82" t="inlineStr">
        <is>
          <t>генерален съвет в надзорен състав</t>
        </is>
      </c>
      <c r="E82" t="inlineStr">
        <is>
          <t>3</t>
        </is>
      </c>
      <c r="F82" t="inlineStr">
        <is>
          <t/>
        </is>
      </c>
      <c r="G82" t="inlineStr">
        <is>
          <t>generální rada ve složení pro dohled</t>
        </is>
      </c>
      <c r="H82" t="inlineStr">
        <is>
          <t>3</t>
        </is>
      </c>
      <c r="I82" t="inlineStr">
        <is>
          <t/>
        </is>
      </c>
      <c r="J82" t="inlineStr">
        <is>
          <t>det almindelige råd i tilsynssammensætning</t>
        </is>
      </c>
      <c r="K82" t="inlineStr">
        <is>
          <t>3</t>
        </is>
      </c>
      <c r="L82" t="inlineStr">
        <is>
          <t/>
        </is>
      </c>
      <c r="M82" t="inlineStr">
        <is>
          <t>Verwaltungsrat in der Aufsichtszusammensetzung</t>
        </is>
      </c>
      <c r="N82" t="inlineStr">
        <is>
          <t>3</t>
        </is>
      </c>
      <c r="O82" t="inlineStr">
        <is>
          <t/>
        </is>
      </c>
      <c r="P82" t="inlineStr">
        <is>
          <t>γενικό συμβούλιο με εποπτική σύνθεση</t>
        </is>
      </c>
      <c r="Q82" t="inlineStr">
        <is>
          <t>3</t>
        </is>
      </c>
      <c r="R82" t="inlineStr">
        <is>
          <t/>
        </is>
      </c>
      <c r="S82" t="inlineStr">
        <is>
          <t>General Board in supervisory composition</t>
        </is>
      </c>
      <c r="T82" t="inlineStr">
        <is>
          <t>3</t>
        </is>
      </c>
      <c r="U82" t="inlineStr">
        <is>
          <t/>
        </is>
      </c>
      <c r="V82" t="inlineStr">
        <is>
          <t>Junta General en su composición de supervisión</t>
        </is>
      </c>
      <c r="W82" t="inlineStr">
        <is>
          <t>3</t>
        </is>
      </c>
      <c r="X82" t="inlineStr">
        <is>
          <t/>
        </is>
      </c>
      <c r="Y82" t="inlineStr">
        <is>
          <t>haldusnõukogu järelevalvekoosseis</t>
        </is>
      </c>
      <c r="Z82" t="inlineStr">
        <is>
          <t>2</t>
        </is>
      </c>
      <c r="AA82" t="inlineStr">
        <is>
          <t/>
        </is>
      </c>
      <c r="AB82" t="inlineStr">
        <is>
          <t>hallintoneuvosto valvontakokoonpanossa</t>
        </is>
      </c>
      <c r="AC82" t="inlineStr">
        <is>
          <t>3</t>
        </is>
      </c>
      <c r="AD82" t="inlineStr">
        <is>
          <t/>
        </is>
      </c>
      <c r="AE82" t="inlineStr">
        <is>
          <t>conseil général dans sa composition «surveillance»</t>
        </is>
      </c>
      <c r="AF82" t="inlineStr">
        <is>
          <t>3</t>
        </is>
      </c>
      <c r="AG82" t="inlineStr">
        <is>
          <t/>
        </is>
      </c>
      <c r="AH82" t="inlineStr">
        <is>
          <t>an Bord Ginearálta i gcumraíocht na maoirseachta</t>
        </is>
      </c>
      <c r="AI82" t="inlineStr">
        <is>
          <t>3</t>
        </is>
      </c>
      <c r="AJ82" t="inlineStr">
        <is>
          <t/>
        </is>
      </c>
      <c r="AK82" t="inlineStr">
        <is>
          <t>opći odbor u nadzornom sastavu</t>
        </is>
      </c>
      <c r="AL82" t="inlineStr">
        <is>
          <t>3</t>
        </is>
      </c>
      <c r="AM82" t="inlineStr">
        <is>
          <t/>
        </is>
      </c>
      <c r="AN82" t="inlineStr">
        <is>
          <t>felügyeleti összetételű igazgatótanács</t>
        </is>
      </c>
      <c r="AO82" t="inlineStr">
        <is>
          <t>2</t>
        </is>
      </c>
      <c r="AP82" t="inlineStr">
        <is>
          <t>proposed</t>
        </is>
      </c>
      <c r="AQ82" t="inlineStr">
        <is>
          <t>consiglio generale nella composizione di supervisione</t>
        </is>
      </c>
      <c r="AR82" t="inlineStr">
        <is>
          <t>2</t>
        </is>
      </c>
      <c r="AS82" t="inlineStr">
        <is>
          <t>proposed</t>
        </is>
      </c>
      <c r="AT82" t="inlineStr">
        <is>
          <t>Priežiūros klausimų bendroji valdyba</t>
        </is>
      </c>
      <c r="AU82" t="inlineStr">
        <is>
          <t>3</t>
        </is>
      </c>
      <c r="AV82" t="inlineStr">
        <is>
          <t/>
        </is>
      </c>
      <c r="AW82" t="inlineStr">
        <is>
          <t>Valde uzraudzības sastāvā</t>
        </is>
      </c>
      <c r="AX82" t="inlineStr">
        <is>
          <t>2</t>
        </is>
      </c>
      <c r="AY82" t="inlineStr">
        <is>
          <t/>
        </is>
      </c>
      <c r="AZ82" t="inlineStr">
        <is>
          <t>Bord Ġenerali fil-kompożizzjoni superviżorja</t>
        </is>
      </c>
      <c r="BA82" t="inlineStr">
        <is>
          <t>3</t>
        </is>
      </c>
      <c r="BB82" t="inlineStr">
        <is>
          <t/>
        </is>
      </c>
      <c r="BC82" t="inlineStr">
        <is>
          <t>algemene raad in toezichtsamenstelling</t>
        </is>
      </c>
      <c r="BD82" t="inlineStr">
        <is>
          <t>3</t>
        </is>
      </c>
      <c r="BE82" t="inlineStr">
        <is>
          <t/>
        </is>
      </c>
      <c r="BF82" t="inlineStr">
        <is>
          <t>Rada Generalna w składzie nadzorczym</t>
        </is>
      </c>
      <c r="BG82" t="inlineStr">
        <is>
          <t>3</t>
        </is>
      </c>
      <c r="BH82" t="inlineStr">
        <is>
          <t/>
        </is>
      </c>
      <c r="BI82" t="inlineStr">
        <is>
          <t>Conselho Geral na composição de supervisão</t>
        </is>
      </c>
      <c r="BJ82" t="inlineStr">
        <is>
          <t>3</t>
        </is>
      </c>
      <c r="BK82" t="inlineStr">
        <is>
          <t/>
        </is>
      </c>
      <c r="BL82" t="inlineStr">
        <is>
          <t>Consiliul general reunit în formațiunea consacrată supravegherii</t>
        </is>
      </c>
      <c r="BM82" t="inlineStr">
        <is>
          <t>2</t>
        </is>
      </c>
      <c r="BN82" t="inlineStr">
        <is>
          <t>proposed</t>
        </is>
      </c>
      <c r="BO82" t="inlineStr">
        <is>
          <t>generálna rada v zložení dozorných orgánov</t>
        </is>
      </c>
      <c r="BP82" t="inlineStr">
        <is>
          <t>3</t>
        </is>
      </c>
      <c r="BQ82" t="inlineStr">
        <is>
          <t/>
        </is>
      </c>
      <c r="BR82" t="inlineStr">
        <is>
          <t>splošni odbor v nadzorni sestavi</t>
        </is>
      </c>
      <c r="BS82" t="inlineStr">
        <is>
          <t>3</t>
        </is>
      </c>
      <c r="BT82" t="inlineStr">
        <is>
          <t/>
        </is>
      </c>
      <c r="BU82" t="inlineStr">
        <is>
          <t>styrelsen i tillsynssammansättning|styrelsen i sammansättning för tillsyn</t>
        </is>
      </c>
      <c r="BV82" t="inlineStr">
        <is>
          <t>3|3</t>
        </is>
      </c>
      <c r="BW82" t="inlineStr">
        <is>
          <t>|</t>
        </is>
      </c>
      <c r="BX82" t="inlineStr">
        <is>
          <t/>
        </is>
      </c>
      <c r="BY82" t="inlineStr">
        <is>
          <t>jedno ze dvou složení &lt;a href="https://iate.europa.eu/entry/slideshow/1631780902867/3619795/cs" target="_blank"&gt;generální rady&lt;/a&gt; &lt;a href="https://iate.europa.eu/entry/result/3608553/cs" target="_blank"&gt;Orgánu pro boj proti praní peněz a financování terorismu&lt;/a&gt;&lt;small&gt;,&lt;/small&gt; sestávající z vedoucích představitelů veřejných &lt;a href="https://iate.europa.eu/entry/slideshow/1631782699727/3573948/cs" target="_blank"&gt;orgánů dohledu v oblasti boje proti praní peněz a financování terorismu,&lt;/a&gt; které odpovídá za všechna rozhodnutí o přijetí obecně platných aktů, jako jsou regulační a prováděcí technické normy,
pokyny, doporučení a stanoviska týkající se přímého nebo nepřímého
dohledu nad finančními a nefinančními povinnými osobami</t>
        </is>
      </c>
      <c r="BZ82" t="inlineStr">
        <is>
          <t/>
        </is>
      </c>
      <c r="CA82" t="inlineStr">
        <is>
          <t/>
        </is>
      </c>
      <c r="CB82" t="inlineStr">
        <is>
          <t>μία από τις δύο εναλλακτικές συνθέσεις του &lt;a href="https://iate.europa.eu/entry/result/3619795" target="_blank"&gt;γενικού συμβουλίου&lt;/a&gt; της &lt;a href="https://iate.europa.eu/entry/slideshow/1633519542661/3619796/en-el#:~:text=https%3A//iate.europa.eu/entry/result/3608553/en-el" target="_blank"&gt;Αρχής της ΕΕ για την καταπολέμηση της νομιμοποίησης εσόδων από παράνομες δραστηριότητες και της χρηματοδότησης της τρομοκρατίας&lt;/a&gt;, που απαρτίζεται από τους επικεφαλής των εθνικών φορέων ΚΞΧ/ΧΤ που είναι δημόσιες αρχές και είναι αρμόδιοι για όλες τις αποφάσεις σχετικά με την έκδοση πράξεων γενικής εφαρμογής που αφορούν την άμεση ή έμμεση εποπτεία των χρηματοπιστωτικών και μη χρηματοπιστωτικών υπόχρεων οντοτήτων</t>
        </is>
      </c>
      <c r="CC82" t="inlineStr">
        <is>
          <t>one of the two compositions of the&lt;a href="https://iate.europa.eu/entry/result/3619798" target="_blank"&gt; General Board&lt;/a&gt; of the &lt;a href="https://iate.europa.eu/entry/result/3608553" target="_blank"&gt;Anti Money Laundering Authority&lt;/a&gt; composed
of the heads of national AML/CFT supervisors responsible all the
decisions on the adoption of acts of general application related to
direct or indirect supervision of financial and non-financial obliged entities</t>
        </is>
      </c>
      <c r="CD82" t="inlineStr">
        <is>
          <t>Una de las dos composiciones de la &lt;a href="https://iate.europa.eu/entry/slideshow/1637149878152/3619795/es" target="_blank"&gt;Junta General&lt;/a&gt; de la propuesta &lt;a href="https://iate.europa.eu/entry/slideshow/1637149386402/3608553/es" target="_blank"&gt;Autoridad de Lucha contra el Blanqueo de Capitales y la Financiación del Terrorismo&lt;/a&gt;, responsable de la adopción de actos de alcance general relacionados con la supervisión directa o indirecta de las entidades obligadas financieras y no financieras.</t>
        </is>
      </c>
      <c r="CE82" t="inlineStr">
        <is>
          <t>üks kahest &lt;i&gt;AMLA &lt;/i&gt;&lt;a href="/entry/result/3608553/all" id="ENTRY_TO_ENTRY_CONVERTER" target="_blank"&gt;IATE:3608553&lt;/a&gt; &lt;i&gt;haldusnõukogu &lt;/i&gt;&lt;a href="/entry/result/3629795/all" id="ENTRY_TO_ENTRY_CONVERTER" target="_blank"&gt;IATE:3629795&lt;/a&gt; koosseisust, mis teeb otsuseid sama liiki õigusaktide puhul, mis on seotud finantssektorisiseste ja -väliste kohustatud isikute otsese või kaudse järelevalvega ning koosneb avaliku sektori asutustest rahapesu ja terrorismi rahastamise tõkestamise järelevalve tegijate juhtidest</t>
        </is>
      </c>
      <c r="CF82" t="inlineStr">
        <is>
          <t/>
        </is>
      </c>
      <c r="CG82" t="inlineStr">
        <is>
          <t>une des deux compositions selon laquelle le &lt;a href="https://iate.europa.eu/entry/result/3619795/fr" target="_blank"&gt;conseil général&lt;/a&gt; de l'&lt;a href="https://iate.europa.eu/entry/result/3608553/fr" target="_blank"&gt;Autorité de lutte contre le blanchiment de capitaux et le financement du terrorisme&lt;/a&gt; peut se réunir et qui regroupe les responsables des autorités publiques chargées de la surveillance dans le domaine de la lutte contre le blanchiment de capitaux</t>
        </is>
      </c>
      <c r="CH82" t="inlineStr">
        <is>
          <t/>
        </is>
      </c>
      <c r="CI82" t="inlineStr">
        <is>
          <t/>
        </is>
      </c>
      <c r="CJ82" t="inlineStr">
        <is>
          <t>a Pénzmosás és Terrorizmusfinanszírozás Elleni Hatóság igazgatótanácsa két összetételének egyike, amely a pénzmosás és terrorizmusfinanszírozás elleni nemzeti felügyeleti hatóságok vezetőiből áll, és amely a pénzügyi és nem pénzügyi kötelezett szolgáltatók közvetlen vagy közvetett felügyeletével kapcsolatos, általánosan alkalmazandó jogszabályok elfogadásával kapcsolatos döntésekért felelős</t>
        </is>
      </c>
      <c r="CK82" t="inlineStr">
        <is>
          <t>una delle due composizioni del consiglio generale dell'Autorità per la lotta al riciclaggio e al finanziamento del terrorismo deputato a emettere
una decisione in merito agli atti delegati, agli orientamenti e alle misure
analoghe rivolti ai soggetti obbligati e che dovrebbe inoltre essere in grado di
formulare il proprio parere e fornire la propria consulenza al comitato
esecutivo in relazione a tutti i progetti di decisione rivolti a singoli
soggetti obbligati selezionati proposti dai gruppi di supervisione congiunti</t>
        </is>
      </c>
      <c r="CL82" t="inlineStr">
        <is>
          <t/>
        </is>
      </c>
      <c r="CM82" t="inlineStr">
        <is>
          <t/>
        </is>
      </c>
      <c r="CN82" t="inlineStr">
        <is>
          <t>waħda miż-żewġ kompożizzjonijiet tal-&lt;a href="https://iate.europa.eu/entry/result/3619795/mt" target="_blank"&gt;Bord Ġenerali &lt;/a&gt;u tal-&lt;a href="https://iate.europa.eu/entry/result/3608553/mt" target="_blank"&gt;Awtorità għall-Ġlieda kontra l-Ħasil tal-Flus&lt;/a&gt;, magħmula mill-kapijiet tal-awtoritajiet superviżorji nazzjonali fil-qasam tal-AML/CFT responsabbli mid-deċiżjonijiet kollha dwar l-adozzjoni ta' atti ta’ applikazzjoni ġenerali relatati mas-superviżjoni diretta jew indiretta ta’ entitajiet (finanzjarji/mhux finanzjarji) marbutin b’obbligu</t>
        </is>
      </c>
      <c r="CO82" t="inlineStr">
        <is>
          <t>een van de twee mogelijke samenstellingen van de algemene raad van de Autoriteit voor de bestrijding van witwassen en terrorismefinanciering, die bestaat uit de hoofden van de AML/CFT-toezichthouders die overheidsinstanties zijn en die verantwoordelijk is voor alle besluiten over de vaststelling van handelingen in verband met het directe of indirecte toezicht op financiële en niet-financiële meldingsplichtige entiteiten</t>
        </is>
      </c>
      <c r="CP82" t="inlineStr">
        <is>
          <t>jeden z dwóch składów &lt;a href="https://iate.europa.eu/entry/result/3619795/pl" target="_blank"&gt;Rady Generalnej&lt;/a&gt; &lt;a href="https://iate.europa.eu/entry/result/3608553/pl" target="_blank"&gt;Urzędu ds. Przeciwdziałania Praniu Pieniędzy i Finansowaniu Terroryzmu&lt;/a&gt; złożony z szefów organów nadzorczych właściwych dla podmiotów zobowiązanych w każdym państwie członkowskim</t>
        </is>
      </c>
      <c r="CQ82" t="inlineStr">
        <is>
          <t>Uma das duas composições do Conselho Geral da &lt;a href="https://iate.europa.eu/entry/result/3608553/pt" target="_blank"&gt;Autoridade para o Combate ao Branqueamento de Capitais e ao Financiamento do Terrorismo&lt;/a&gt;, responsável por todas as decisões relativas a tipos de atos relacionados com a supervisão direta ou indireta das entidades financeiras e não financeiras obrigadas, e que é composta pelos responsáveis das autoridades públicas nacionais de supervisão do CBC/FT.</t>
        </is>
      </c>
      <c r="CR82" t="inlineStr">
        <is>
          <t/>
        </is>
      </c>
      <c r="CS82" t="inlineStr">
        <is>
          <t>jedno zo zložení generálnej rady &lt;a href="https://iate.europa.eu/entry/result/3608553/sk" target="_blank"&gt;Úradu pre pre boj proti praniu špinavých peňazí a financovaniu terorizmu&lt;/a&gt; zloženej s hláv vnútroštátnych orgánov dohľadu v oblasti &lt;a href="https://iate.europa.eu/entry/slideshow/1633102334032/2222113/sk" target="_blank"&gt;boja proti praniu špinavých peňazí a financovaniu terorizmu&lt;/a&gt; zodpovedné za všetky rozhodnutia prijaté v súvislosti s prijatím všeobecne platných aktov týkajúcich sa priameho alebo nepriemaho dohľadu finančných a iných ako finančných &lt;a href="https://iate.europa.eu/entry/slideshow/1633102373554/3573810/sk" target="_blank"&gt;povinných subjektov&lt;/a&gt;</t>
        </is>
      </c>
      <c r="CT82" t="inlineStr">
        <is>
          <t>ena od dveh sestav splošnega odbora&lt;a href="https://iate.europa.eu/entry/slideshow/1635342534306/3608553/sl" target="_blank"&gt; Organa za preprečevanje pranja denarja in financiranja terorizma (AMLA)&lt;/a&gt;, ki ga sestavljajo predsednik AMLA, vodje nadzornih organov pooblaščenih subjektov v vsaki državi članici in en predstavnik Komisije, odgovoren pa je za odločitve o sprejetju aktov, ki se nanašajo na neposredni ali posredni nadzor nad finančnimi in nefinančnimi pooblaščenimi subjekti</t>
        </is>
      </c>
      <c r="CU82" t="inlineStr">
        <is>
          <t/>
        </is>
      </c>
    </row>
    <row r="83">
      <c r="A83" s="1" t="str">
        <f>HYPERLINK("https://iate.europa.eu/entry/result/3515208/all", "3515208")</f>
        <v>3515208</v>
      </c>
      <c r="B83" t="inlineStr">
        <is>
          <t>FINANCE</t>
        </is>
      </c>
      <c r="C83" t="inlineStr">
        <is>
          <t>FINANCE|insurance</t>
        </is>
      </c>
      <c r="D83" t="inlineStr">
        <is>
          <t>безрисков лихвен процент</t>
        </is>
      </c>
      <c r="E83" t="inlineStr">
        <is>
          <t>3</t>
        </is>
      </c>
      <c r="F83" t="inlineStr">
        <is>
          <t/>
        </is>
      </c>
      <c r="G83" t="inlineStr">
        <is>
          <t/>
        </is>
      </c>
      <c r="H83" t="inlineStr">
        <is>
          <t/>
        </is>
      </c>
      <c r="I83" t="inlineStr">
        <is>
          <t/>
        </is>
      </c>
      <c r="J83" t="inlineStr">
        <is>
          <t>risikofri rente</t>
        </is>
      </c>
      <c r="K83" t="inlineStr">
        <is>
          <t>3</t>
        </is>
      </c>
      <c r="L83" t="inlineStr">
        <is>
          <t/>
        </is>
      </c>
      <c r="M83" t="inlineStr">
        <is>
          <t>risikoloser Zins</t>
        </is>
      </c>
      <c r="N83" t="inlineStr">
        <is>
          <t>3</t>
        </is>
      </c>
      <c r="O83" t="inlineStr">
        <is>
          <t/>
        </is>
      </c>
      <c r="P83" t="inlineStr">
        <is>
          <t>επιτόκιο μηδενικού κινδύνου|επιτόκιο άνευ κινδύνου</t>
        </is>
      </c>
      <c r="Q83" t="inlineStr">
        <is>
          <t>3|3</t>
        </is>
      </c>
      <c r="R83" t="inlineStr">
        <is>
          <t>preferred|</t>
        </is>
      </c>
      <c r="S83" t="inlineStr">
        <is>
          <t>risk-free interest rate</t>
        </is>
      </c>
      <c r="T83" t="inlineStr">
        <is>
          <t>3</t>
        </is>
      </c>
      <c r="U83" t="inlineStr">
        <is>
          <t/>
        </is>
      </c>
      <c r="V83" t="inlineStr">
        <is>
          <t>tipo de interés sin riesgo</t>
        </is>
      </c>
      <c r="W83" t="inlineStr">
        <is>
          <t>3</t>
        </is>
      </c>
      <c r="X83" t="inlineStr">
        <is>
          <t/>
        </is>
      </c>
      <c r="Y83" t="inlineStr">
        <is>
          <t>riskivaba intressimäär</t>
        </is>
      </c>
      <c r="Z83" t="inlineStr">
        <is>
          <t>3</t>
        </is>
      </c>
      <c r="AA83" t="inlineStr">
        <is>
          <t/>
        </is>
      </c>
      <c r="AB83" t="inlineStr">
        <is>
          <t>riskitön korkokanta|riskitön korko</t>
        </is>
      </c>
      <c r="AC83" t="inlineStr">
        <is>
          <t>3|3</t>
        </is>
      </c>
      <c r="AD83" t="inlineStr">
        <is>
          <t>|</t>
        </is>
      </c>
      <c r="AE83" t="inlineStr">
        <is>
          <t>taux d'intérêt sans risque</t>
        </is>
      </c>
      <c r="AF83" t="inlineStr">
        <is>
          <t>3</t>
        </is>
      </c>
      <c r="AG83" t="inlineStr">
        <is>
          <t/>
        </is>
      </c>
      <c r="AH83" t="inlineStr">
        <is>
          <t>ráta úis saor ó riosca</t>
        </is>
      </c>
      <c r="AI83" t="inlineStr">
        <is>
          <t>3</t>
        </is>
      </c>
      <c r="AJ83" t="inlineStr">
        <is>
          <t/>
        </is>
      </c>
      <c r="AK83" t="inlineStr">
        <is>
          <t/>
        </is>
      </c>
      <c r="AL83" t="inlineStr">
        <is>
          <t/>
        </is>
      </c>
      <c r="AM83" t="inlineStr">
        <is>
          <t/>
        </is>
      </c>
      <c r="AN83" t="inlineStr">
        <is>
          <t>kockázatmentes kamatláb</t>
        </is>
      </c>
      <c r="AO83" t="inlineStr">
        <is>
          <t>3</t>
        </is>
      </c>
      <c r="AP83" t="inlineStr">
        <is>
          <t/>
        </is>
      </c>
      <c r="AQ83" t="inlineStr">
        <is>
          <t>tasso d’interesse privo di rischio</t>
        </is>
      </c>
      <c r="AR83" t="inlineStr">
        <is>
          <t>3</t>
        </is>
      </c>
      <c r="AS83" t="inlineStr">
        <is>
          <t/>
        </is>
      </c>
      <c r="AT83" t="inlineStr">
        <is>
          <t/>
        </is>
      </c>
      <c r="AU83" t="inlineStr">
        <is>
          <t/>
        </is>
      </c>
      <c r="AV83" t="inlineStr">
        <is>
          <t/>
        </is>
      </c>
      <c r="AW83" t="inlineStr">
        <is>
          <t/>
        </is>
      </c>
      <c r="AX83" t="inlineStr">
        <is>
          <t/>
        </is>
      </c>
      <c r="AY83" t="inlineStr">
        <is>
          <t/>
        </is>
      </c>
      <c r="AZ83" t="inlineStr">
        <is>
          <t/>
        </is>
      </c>
      <c r="BA83" t="inlineStr">
        <is>
          <t/>
        </is>
      </c>
      <c r="BB83" t="inlineStr">
        <is>
          <t/>
        </is>
      </c>
      <c r="BC83" t="inlineStr">
        <is>
          <t>risicovrij rendement|risicovrije rente|risicovrije rentevoet</t>
        </is>
      </c>
      <c r="BD83" t="inlineStr">
        <is>
          <t>3|3|3</t>
        </is>
      </c>
      <c r="BE83" t="inlineStr">
        <is>
          <t>||</t>
        </is>
      </c>
      <c r="BF83" t="inlineStr">
        <is>
          <t>stopa procentowa wolna od ryzyka</t>
        </is>
      </c>
      <c r="BG83" t="inlineStr">
        <is>
          <t>3</t>
        </is>
      </c>
      <c r="BH83" t="inlineStr">
        <is>
          <t/>
        </is>
      </c>
      <c r="BI83" t="inlineStr">
        <is>
          <t>taxa de juro sem risco</t>
        </is>
      </c>
      <c r="BJ83" t="inlineStr">
        <is>
          <t>3</t>
        </is>
      </c>
      <c r="BK83" t="inlineStr">
        <is>
          <t/>
        </is>
      </c>
      <c r="BL83" t="inlineStr">
        <is>
          <t>rata dobânzii fără risc</t>
        </is>
      </c>
      <c r="BM83" t="inlineStr">
        <is>
          <t>3</t>
        </is>
      </c>
      <c r="BN83" t="inlineStr">
        <is>
          <t/>
        </is>
      </c>
      <c r="BO83" t="inlineStr">
        <is>
          <t/>
        </is>
      </c>
      <c r="BP83" t="inlineStr">
        <is>
          <t/>
        </is>
      </c>
      <c r="BQ83" t="inlineStr">
        <is>
          <t/>
        </is>
      </c>
      <c r="BR83" t="inlineStr">
        <is>
          <t>netvegana obrestna mera</t>
        </is>
      </c>
      <c r="BS83" t="inlineStr">
        <is>
          <t>3</t>
        </is>
      </c>
      <c r="BT83" t="inlineStr">
        <is>
          <t/>
        </is>
      </c>
      <c r="BU83" t="inlineStr">
        <is>
          <t/>
        </is>
      </c>
      <c r="BV83" t="inlineStr">
        <is>
          <t/>
        </is>
      </c>
      <c r="BW83" t="inlineStr">
        <is>
          <t/>
        </is>
      </c>
      <c r="BX83" t="inlineStr">
        <is>
          <t>лихвен процент, който инвеститорът би могъл да получи на пазара, без да поема кредитен риск; обикновено се равнява на лихвения процент по държавните ценни книжа на съответната държава.заложената текуща доходност на държавните ценни книжа с
нулев купон на страната, в чиято валута се изразява цената на упражняване на
опциите, с оставащ срок равен на очаквания период на съществуване на опцията,
която се оценява</t>
        </is>
      </c>
      <c r="BY83" t="inlineStr">
        <is>
          <t/>
        </is>
      </c>
      <c r="BZ83" t="inlineStr">
        <is>
          <t>"den risikofrie rente er den rente, som man kan få i markedet uden at have nogen risiko"</t>
        </is>
      </c>
      <c r="CA83" t="inlineStr">
        <is>
          <t/>
        </is>
      </c>
      <c r="CB83" t="inlineStr">
        <is>
          <t>το επιτόκιο το οποίο μπορεί να επιτευχθεί επενδύοντας σε οικονομικά προϊόντα που δεν ενσωματώνουν κίνδυνο</t>
        </is>
      </c>
      <c r="CC83" t="inlineStr">
        <is>
          <t>internal rate of return that can be obtained by investing in a financial instrument without or limited credit risk</t>
        </is>
      </c>
      <c r="CD83" t="inlineStr">
        <is>
          <t>Tasa de rendimiento que puede obtenerse de la inversión en un instrumento financiero sin riesgo de crédito.&lt;br&gt;Es pues un tipo de interés teórico, para cuya aproximación se suele emplear el tipo de interés de los bonos u obligaciones del Tesoro, cuyo riesgo de crédito es mínimo.</t>
        </is>
      </c>
      <c r="CE83" t="inlineStr">
        <is>
          <t>tippreitinguga (reitinguagentuuride poolt antud reitinguga AAA või Aaa) riikide pikaajaliste (nt 10-aastaste) võlakirjade intressimäär</t>
        </is>
      </c>
      <c r="CF83" t="inlineStr">
        <is>
          <t/>
        </is>
      </c>
      <c r="CG83" t="inlineStr">
        <is>
          <t>taux d'intérêt sur les obligations émises par l'État (dont le risque de défaut est négligeable)</t>
        </is>
      </c>
      <c r="CH83" t="inlineStr">
        <is>
          <t/>
        </is>
      </c>
      <c r="CI83" t="inlineStr">
        <is>
          <t/>
        </is>
      </c>
      <c r="CJ83" t="inlineStr">
        <is>
          <t>az a kamatláb, amelyet a kockázatmentes hozamú befektetések biztosítanak</t>
        </is>
      </c>
      <c r="CK83" t="inlineStr">
        <is>
          <t/>
        </is>
      </c>
      <c r="CL83" t="inlineStr">
        <is>
          <t/>
        </is>
      </c>
      <c r="CM83" t="inlineStr">
        <is>
          <t/>
        </is>
      </c>
      <c r="CN83" t="inlineStr">
        <is>
          <t/>
        </is>
      </c>
      <c r="CO83" t="inlineStr">
        <is>
          <t>"actuele rente op staatsobligaties van landen met een duurzaam gezonde economie; de kans dat rente en/of hoofdsom niet betaald zullen kunnen worden is dan zeer klein"</t>
        </is>
      </c>
      <c r="CP83" t="inlineStr">
        <is>
          <t/>
        </is>
      </c>
      <c r="CQ83" t="inlineStr">
        <is>
          <t/>
        </is>
      </c>
      <c r="CR83" t="inlineStr">
        <is>
          <t/>
        </is>
      </c>
      <c r="CS83" t="inlineStr">
        <is>
          <t/>
        </is>
      </c>
      <c r="CT83" t="inlineStr">
        <is>
          <t>teoretična stopnja donosa investicije, če tveganje za finančno izgubo ni prisotno</t>
        </is>
      </c>
      <c r="CU83" t="inlineStr">
        <is>
          <t/>
        </is>
      </c>
    </row>
    <row r="84">
      <c r="A84" s="1" t="str">
        <f>HYPERLINK("https://iate.europa.eu/entry/result/3591093/all", "3591093")</f>
        <v>3591093</v>
      </c>
      <c r="B84" t="inlineStr">
        <is>
          <t>FINANCE;EDUCATION AND COMMUNICATIONS</t>
        </is>
      </c>
      <c r="C84" t="inlineStr">
        <is>
          <t>FINANCE|financial institutions and credit|financial services;FINANCE|free movement of capital|financial market;EDUCATION AND COMMUNICATIONS|information technology and data processing|computer system|information technology applications</t>
        </is>
      </c>
      <c r="D84" t="inlineStr">
        <is>
          <t>токен, обезпечен с активи</t>
        </is>
      </c>
      <c r="E84" t="inlineStr">
        <is>
          <t>3</t>
        </is>
      </c>
      <c r="F84" t="inlineStr">
        <is>
          <t/>
        </is>
      </c>
      <c r="G84" t="inlineStr">
        <is>
          <t>token vázaný na aktiva</t>
        </is>
      </c>
      <c r="H84" t="inlineStr">
        <is>
          <t>2</t>
        </is>
      </c>
      <c r="I84" t="inlineStr">
        <is>
          <t/>
        </is>
      </c>
      <c r="J84" t="inlineStr">
        <is>
          <t>aktivbaseret token</t>
        </is>
      </c>
      <c r="K84" t="inlineStr">
        <is>
          <t>3</t>
        </is>
      </c>
      <c r="L84" t="inlineStr">
        <is>
          <t/>
        </is>
      </c>
      <c r="M84" t="inlineStr">
        <is>
          <t>wertreferenziertes Token</t>
        </is>
      </c>
      <c r="N84" t="inlineStr">
        <is>
          <t>3</t>
        </is>
      </c>
      <c r="O84" t="inlineStr">
        <is>
          <t/>
        </is>
      </c>
      <c r="P84" t="inlineStr">
        <is>
          <t>ψηφιακό κέρμα με εγγύηση περιουσιακών στοιχείων</t>
        </is>
      </c>
      <c r="Q84" t="inlineStr">
        <is>
          <t>3</t>
        </is>
      </c>
      <c r="R84" t="inlineStr">
        <is>
          <t/>
        </is>
      </c>
      <c r="S84" t="inlineStr">
        <is>
          <t>asset-referenced token</t>
        </is>
      </c>
      <c r="T84" t="inlineStr">
        <is>
          <t>3</t>
        </is>
      </c>
      <c r="U84" t="inlineStr">
        <is>
          <t/>
        </is>
      </c>
      <c r="V84" t="inlineStr">
        <is>
          <t>ficha referenciada a activos</t>
        </is>
      </c>
      <c r="W84" t="inlineStr">
        <is>
          <t>3</t>
        </is>
      </c>
      <c r="X84" t="inlineStr">
        <is>
          <t/>
        </is>
      </c>
      <c r="Y84" t="inlineStr">
        <is>
          <t>varapõhine token</t>
        </is>
      </c>
      <c r="Z84" t="inlineStr">
        <is>
          <t>3</t>
        </is>
      </c>
      <c r="AA84" t="inlineStr">
        <is>
          <t/>
        </is>
      </c>
      <c r="AB84" t="inlineStr">
        <is>
          <t>referenssivaratoken</t>
        </is>
      </c>
      <c r="AC84" t="inlineStr">
        <is>
          <t>3</t>
        </is>
      </c>
      <c r="AD84" t="inlineStr">
        <is>
          <t/>
        </is>
      </c>
      <c r="AE84" t="inlineStr">
        <is>
          <t>jeton se référant à un ou des actifs|cyberjeton indexé</t>
        </is>
      </c>
      <c r="AF84" t="inlineStr">
        <is>
          <t>3|2</t>
        </is>
      </c>
      <c r="AG84" t="inlineStr">
        <is>
          <t>|</t>
        </is>
      </c>
      <c r="AH84" t="inlineStr">
        <is>
          <t>licín sócmhainn-tagartha|comhartha sócmhainn‑tagartha</t>
        </is>
      </c>
      <c r="AI84" t="inlineStr">
        <is>
          <t>3|3</t>
        </is>
      </c>
      <c r="AJ84" t="inlineStr">
        <is>
          <t>|</t>
        </is>
      </c>
      <c r="AK84" t="inlineStr">
        <is>
          <t>token vezan uz imovinu</t>
        </is>
      </c>
      <c r="AL84" t="inlineStr">
        <is>
          <t>3</t>
        </is>
      </c>
      <c r="AM84" t="inlineStr">
        <is>
          <t/>
        </is>
      </c>
      <c r="AN84" t="inlineStr">
        <is>
          <t>eszközalapú token</t>
        </is>
      </c>
      <c r="AO84" t="inlineStr">
        <is>
          <t>3</t>
        </is>
      </c>
      <c r="AP84" t="inlineStr">
        <is>
          <t/>
        </is>
      </c>
      <c r="AQ84" t="inlineStr">
        <is>
          <t>token collegato ad attività</t>
        </is>
      </c>
      <c r="AR84" t="inlineStr">
        <is>
          <t>3</t>
        </is>
      </c>
      <c r="AS84" t="inlineStr">
        <is>
          <t/>
        </is>
      </c>
      <c r="AT84" t="inlineStr">
        <is>
          <t>su turtu susietas žetonas</t>
        </is>
      </c>
      <c r="AU84" t="inlineStr">
        <is>
          <t>3</t>
        </is>
      </c>
      <c r="AV84" t="inlineStr">
        <is>
          <t/>
        </is>
      </c>
      <c r="AW84" t="inlineStr">
        <is>
          <t>aktīviem piesaistīts žetons</t>
        </is>
      </c>
      <c r="AX84" t="inlineStr">
        <is>
          <t>2</t>
        </is>
      </c>
      <c r="AY84" t="inlineStr">
        <is>
          <t/>
        </is>
      </c>
      <c r="AZ84" t="inlineStr">
        <is>
          <t>token irreferenzjat ma' assi</t>
        </is>
      </c>
      <c r="BA84" t="inlineStr">
        <is>
          <t>3</t>
        </is>
      </c>
      <c r="BB84" t="inlineStr">
        <is>
          <t/>
        </is>
      </c>
      <c r="BC84" t="inlineStr">
        <is>
          <t>asset-referenced token</t>
        </is>
      </c>
      <c r="BD84" t="inlineStr">
        <is>
          <t>3</t>
        </is>
      </c>
      <c r="BE84" t="inlineStr">
        <is>
          <t/>
        </is>
      </c>
      <c r="BF84" t="inlineStr">
        <is>
          <t>token powiązany z aktywami</t>
        </is>
      </c>
      <c r="BG84" t="inlineStr">
        <is>
          <t>3</t>
        </is>
      </c>
      <c r="BH84" t="inlineStr">
        <is>
          <t/>
        </is>
      </c>
      <c r="BI84" t="inlineStr">
        <is>
          <t>criptoficha referenciada a ativos</t>
        </is>
      </c>
      <c r="BJ84" t="inlineStr">
        <is>
          <t>3</t>
        </is>
      </c>
      <c r="BK84" t="inlineStr">
        <is>
          <t/>
        </is>
      </c>
      <c r="BL84" t="inlineStr">
        <is>
          <t>token raportat la active</t>
        </is>
      </c>
      <c r="BM84" t="inlineStr">
        <is>
          <t>3</t>
        </is>
      </c>
      <c r="BN84" t="inlineStr">
        <is>
          <t/>
        </is>
      </c>
      <c r="BO84" t="inlineStr">
        <is>
          <t>token krytý aktívami</t>
        </is>
      </c>
      <c r="BP84" t="inlineStr">
        <is>
          <t>3</t>
        </is>
      </c>
      <c r="BQ84" t="inlineStr">
        <is>
          <t/>
        </is>
      </c>
      <c r="BR84" t="inlineStr">
        <is>
          <t>žeton, vezan na sredstva</t>
        </is>
      </c>
      <c r="BS84" t="inlineStr">
        <is>
          <t>3</t>
        </is>
      </c>
      <c r="BT84" t="inlineStr">
        <is>
          <t/>
        </is>
      </c>
      <c r="BU84" t="inlineStr">
        <is>
          <t>tillgångsanknuten token|kryptotillgång knuten till värdet på en eller flera underliggande tillgångar</t>
        </is>
      </c>
      <c r="BV84" t="inlineStr">
        <is>
          <t>3|3</t>
        </is>
      </c>
      <c r="BW84" t="inlineStr">
        <is>
          <t>|</t>
        </is>
      </c>
      <c r="BX84" t="inlineStr">
        <is>
          <t>вид криптоактив, при който е налице стремеж за поддържане на стабилна стойност посредством обвързването ѝ със стойността на няколко фиатни валути, представляващи законно платежно средство, стойността на една или повече стоки, стойността на един или повече криптоактиви или комбинация от активи</t>
        </is>
      </c>
      <c r="BY84" t="inlineStr">
        <is>
          <t>druh kryptoaktiva, jehož cílem je udržet stabilní hodnotu navázáním na hodnotu několika fiat měn, které jsou zákonným platidlem, jedné či několika komodit nebo jednoho či několika kryptoaktiv, případně na hodnotu kombinace těchto aktiv</t>
        </is>
      </c>
      <c r="BZ84" t="inlineStr">
        <is>
          <t>kryptoaktiv, som hævdes at bevare en stabil værdi ved at henvise til
værdien af flere fiatvalutaer, der er lovlige betalingsmidler, en eller flere
råvarer eller et eller flere kryptoaktiver eller til en kombination af sådanne
aktiver</t>
        </is>
      </c>
      <c r="CA84" t="inlineStr">
        <is>
          <t>Kryptowert, bei dem verschiedene Nominalgeldwährungen, die gesetzliches Zahlungsmittel sind, oder eine oder mehrere Waren oder ein oder mehrere Kryptowerte oder eine Kombination solcher Werte als Bezugsgrundlage verwendet werden, um Wertstabilität zu erreichen</t>
        </is>
      </c>
      <c r="CB84" t="inlineStr">
        <is>
          <t>είδος &lt;a href="https://iate.europa.eu/entry/result/3581681/en-el" target="_blank"&gt;κρυπτοπεριουσιακού στοιχείου&lt;/a&gt; το οποίο
στοχεύει στη διατήρηση σταθερής αξίας χρησιμοποιώντας ως εγγύηση την αξία
διαφόρων &lt;a href="https://iate.europa.eu/entry/result/1643065/en-el" target="_blank"&gt;παραστατικών νομισμάτων&lt;/a&gt; που αποτελούν &lt;a href="https://iate.europa.eu/entry/result/793061/en-el" target="_blank"&gt;νόμιμο χρήμα&lt;/a&gt;, ενός ή
περισσότερων &lt;a href="https://iate.europa.eu/entry/result/1683564/en-el" target="_blank"&gt;εμπορευμάτων&lt;/a&gt; ή ενός ή περισσότερων κρυπτοπεριουσιακών στοιχείων ή
συνδυασμού των εν λόγω περιουσιακών στοιχείων</t>
        </is>
      </c>
      <c r="CC84" t="inlineStr">
        <is>
          <t>type of &lt;a href="http://iate.europa.eu/entry/result/3581681/en" target="_blank"&gt;crypto-asset&lt;/a&gt; that purports to maintain a
stable value by referring to the value of several &lt;a href="http://iate.europa.eu/entry/result/1643065/en" target="_blank"&gt;fiat currencies&lt;/a&gt; that are
&lt;a href="http://iate.europa.eu/entry/result/793061/en" target="_blank"&gt;legal tender&lt;/a&gt;, one or several commodities or one or several crypto-assets, or a
combination of such assets</t>
        </is>
      </c>
      <c r="CD84" t="inlineStr">
        <is>
          <t>Tipo de criptoactivo que, a fin de mantener un valor estable, se referencia al valor de varias &lt;a href="https://iate.europa.eu/entry/slideshow/1610358505499/1643065/es" target="_blank"&gt;monedas fiat&lt;/a&gt; de curso legal, una o varias materias primas, uno o varios criptoactivos, o una combinación de dichos activos.</t>
        </is>
      </c>
      <c r="CE84" t="inlineStr">
        <is>
          <t>krüptovara liik, mille eesmärk on säilitada stabiilne väärtus, järgides mitme seadusliku maksevahendina kasutatava usaldusraha, ühe või mitme kauba või ühe või mitme krüptovara väärtust või selliste varade kombinatsiooni väärtust</t>
        </is>
      </c>
      <c r="CF84" t="inlineStr">
        <is>
          <t>kryptovaratyyppi, jonka arvo pyritään
vakauttamaan siten, että sen referenssinä on useiden laillisena maksuvälineenä
käytettävien fiat-valuuttojen arvo, yksi tai useampi hyödyke tai yksi tai
useampi kryptovara tai tällaisten varojen yhdistelmä</t>
        </is>
      </c>
      <c r="CG84" t="inlineStr">
        <is>
          <t>type de &lt;a href="https://iate.europa.eu/entry/slideshow/1616065849749/3581681/fr" target="_blank"&gt;crypto-actif&lt;/a&gt; qui vise à conserver une valeur stable
en se référant à la valeur de plusieurs &lt;a href="https://iate.europa.eu/entry/slideshow/1616065993368/1643065/fr" target="_blank"&gt;monnaies fiat&lt;/a&gt; qui ont cours légal, à
une ou plusieurs matières premières ou à un ou plusieurs crypto-actifs, ou à
une combinaison de tels actifs</t>
        </is>
      </c>
      <c r="CH84" t="inlineStr">
        <is>
          <t/>
        </is>
      </c>
      <c r="CI84" t="inlineStr">
        <is>
          <t/>
        </is>
      </c>
      <c r="CJ84" t="inlineStr">
        <is>
          <t>olyan kriptoeszköz-típus, amely stabil érték fenntartására hivatott azáltal, hogy több, törvényes fizetőeszköznek minősülő fiat valuta, egy vagy több áru, vagy egy vagy több kriptoeszköz, illetve ezen eszközök kombinációjának értékére hivatkozik</t>
        </is>
      </c>
      <c r="CK84" t="inlineStr">
        <is>
          <t>sottocategoria di cripto-attività che mira a mantenere un valore stabile ancorandosi a diverse monete aventi corso legale, a una o più merci, a una o più cripto-attività o a un paniere di tali attività</t>
        </is>
      </c>
      <c r="CL84" t="inlineStr">
        <is>
          <t>kriptoturtas, kurio vertę siekiama stabilizuoti susiejant jį su skirtingų dekretinių pinigų, kurie yra teisėta mokėjimo priemonė, verte, vienos ar kelių biržos prekių verte arba vieno ar kelių kriptoturto vienetų ar tokio turto derinio verte</t>
        </is>
      </c>
      <c r="CM84" t="inlineStr">
        <is>
          <t>kriptoaktīvu veids, kura mērķis ir uzturēt stabilu vērtību, atsaucoties uz vairāku tādu papīra valūtu vērtību, kas ir likumīgs maksāšanas līdzeklis, vienu vai vairākām precēm vai vienu vai vairākiem kriptoaktīviem, vai šādu aktīvu kombināciju</t>
        </is>
      </c>
      <c r="CN84" t="inlineStr">
        <is>
          <t>tip ta' &lt;a href="http://iate.europa.eu/entry/result/3581681/en" target="_blank"&gt;kriptoassi&lt;/a&gt; li għandu l-iskop li jżomm valur stabbli billi jirreferi għall-valur ta' diversi &lt;a href="http://iate.europa.eu/entry/result/1643065/en" target="_blank"&gt;muniti ta' kors legali&lt;/a&gt; li huma &lt;a href="http://iate.europa.eu/entry/result/793061/en" target="_blank"&gt;munita legali&lt;/a&gt;, ta' diversi komoditajiet jew komodità waħda jew ta' diversi kriptoassi jew kriptoassi wieħed, jew kombinazzjoni ta' tali assi</t>
        </is>
      </c>
      <c r="CO84" t="inlineStr">
        <is>
          <t>type
 cryptoactief dat een stabiele waarde tracht te behouden door te verwijzen
 naar de waarde van diverse fiduciaire valuta die een wettig betaalmiddel
 zijn, één of meer grondstoffen, of één of meer cryptoactiva, of een
 combinatie van dergelijke activa</t>
        </is>
      </c>
      <c r="CP84" t="inlineStr">
        <is>
          <t>rodzaj kryptoaktywów, który ma utrzymywać stabilną wartość dzięki temu, że jest powiązany z wartością szeregu walut fiat będących prawnymi środkami płatniczymi, co najmniej jednego towaru, co najmniej jednego kryptoaktywa lub połączenia takich aktywów</t>
        </is>
      </c>
      <c r="CQ84" t="inlineStr">
        <is>
          <t>Tipo de criptoativo que procura manter um valor estável por referência ao valor de várias moedas fiduciárias com curso legal, uma ou várias mercadorias ou um ou vários criptoativos, ou a uma combinação desses tipos de ativos</t>
        </is>
      </c>
      <c r="CR84" t="inlineStr">
        <is>
          <t/>
        </is>
      </c>
      <c r="CS84" t="inlineStr">
        <is>
          <t>typ &lt;a href="https://iate.europa.eu/entry/result/3581681/sk" target="_blank"&gt;kryptoaktíva&lt;/a&gt;, ktorého cieľom je zachovať stabilnú hodnotu odkazom na hodnotu viacerých &lt;a href="https://iate.europa.eu/entry/result/1643065/sk" target="_blank"&gt;fiat mien&lt;/a&gt;, ktoré sú &lt;a href="https://iate.europa.eu/entry/result/793061/sk" target="_blank"&gt;zákonným platidlom&lt;/a&gt;, jednu alebo viaceré komodity
 alebo jedno či viacero kryptoaktív, alebo na hodnotu kombinácie takýchto aktív</t>
        </is>
      </c>
      <c r="CT84" t="inlineStr">
        <is>
          <t>vrsto kriptoimetja, ki naj bi ohranjala stabilno vrednost z vezanostjo na vrednost več fiat valut, ki so zakonito plačilno sredstvo, na eno ali več vrst blaga ali na eno ali več kriptoimetij ali na kombinacijo takih sredstev</t>
        </is>
      </c>
      <c r="CU84" t="inlineStr">
        <is>
          <t>typ av kryptotillgång som avser att upprätthålla ett stabilt värde genom att hänvisa till värdet på flera fiatvalutor som är lagliga betalningsmedel, till värdet på en eller flera råvaror eller en eller flera kryptotillgångar, eller till värdet på en kombination av sådana tillgångar</t>
        </is>
      </c>
    </row>
    <row r="85">
      <c r="A85" s="1" t="str">
        <f>HYPERLINK("https://iate.europa.eu/entry/result/3620437/all", "3620437")</f>
        <v>3620437</v>
      </c>
      <c r="B85" t="inlineStr">
        <is>
          <t>INTERNATIONAL RELATIONS</t>
        </is>
      </c>
      <c r="C85" t="inlineStr">
        <is>
          <t>INTERNATIONAL RELATIONS|international affairs|international affairs|international sanctions</t>
        </is>
      </c>
      <c r="D85" t="inlineStr">
        <is>
          <t>целенасочени финансови санкции, свързани с финансирането на разпространението на оръжия</t>
        </is>
      </c>
      <c r="E85" t="inlineStr">
        <is>
          <t>3</t>
        </is>
      </c>
      <c r="F85" t="inlineStr">
        <is>
          <t/>
        </is>
      </c>
      <c r="G85" t="inlineStr">
        <is>
          <t>cílené finanční sankce související s financováním šíření zbraní</t>
        </is>
      </c>
      <c r="H85" t="inlineStr">
        <is>
          <t>2</t>
        </is>
      </c>
      <c r="I85" t="inlineStr">
        <is>
          <t/>
        </is>
      </c>
      <c r="J85" t="inlineStr">
        <is>
          <t>målrettede finansielle sanktioner i forbindelse med finansiering af spredning</t>
        </is>
      </c>
      <c r="K85" t="inlineStr">
        <is>
          <t>3</t>
        </is>
      </c>
      <c r="L85" t="inlineStr">
        <is>
          <t/>
        </is>
      </c>
      <c r="M85" t="inlineStr">
        <is>
          <t>gezielte finanzielle Sanktionen im Zusammenhang mit Proliferationsfinanzierung</t>
        </is>
      </c>
      <c r="N85" t="inlineStr">
        <is>
          <t>3</t>
        </is>
      </c>
      <c r="O85" t="inlineStr">
        <is>
          <t/>
        </is>
      </c>
      <c r="P85" t="inlineStr">
        <is>
          <t>στοχευμένες οικονομικές κυρώσεις σχετικά με τη χρηματοδότηση της διάδοσης όπλων μαζικής καταστροφής</t>
        </is>
      </c>
      <c r="Q85" t="inlineStr">
        <is>
          <t>3</t>
        </is>
      </c>
      <c r="R85" t="inlineStr">
        <is>
          <t/>
        </is>
      </c>
      <c r="S85" t="inlineStr">
        <is>
          <t>proliferation financing-related targeted financial sanctions</t>
        </is>
      </c>
      <c r="T85" t="inlineStr">
        <is>
          <t>3</t>
        </is>
      </c>
      <c r="U85" t="inlineStr">
        <is>
          <t/>
        </is>
      </c>
      <c r="V85" t="inlineStr">
        <is>
          <t>sanciones financieras específicas relacionadas con la financiación de la proliferación</t>
        </is>
      </c>
      <c r="W85" t="inlineStr">
        <is>
          <t>3</t>
        </is>
      </c>
      <c r="X85" t="inlineStr">
        <is>
          <t/>
        </is>
      </c>
      <c r="Y85" t="inlineStr">
        <is>
          <t>massihävitusrelvade leviku rahastamisega seotud sihipärased finantssanktsioonid</t>
        </is>
      </c>
      <c r="Z85" t="inlineStr">
        <is>
          <t>3</t>
        </is>
      </c>
      <c r="AA85" t="inlineStr">
        <is>
          <t>proposed</t>
        </is>
      </c>
      <c r="AB85" t="inlineStr">
        <is>
          <t>joukkotuhoaseiden leviämisen rahoittamiseen liittyvät kohdennetut talouspakotteet</t>
        </is>
      </c>
      <c r="AC85" t="inlineStr">
        <is>
          <t>3</t>
        </is>
      </c>
      <c r="AD85" t="inlineStr">
        <is>
          <t/>
        </is>
      </c>
      <c r="AE85" t="inlineStr">
        <is>
          <t>sanctions financières ciblées en matière de financement de la prolifération</t>
        </is>
      </c>
      <c r="AF85" t="inlineStr">
        <is>
          <t>3</t>
        </is>
      </c>
      <c r="AG85" t="inlineStr">
        <is>
          <t/>
        </is>
      </c>
      <c r="AH85" t="inlineStr">
        <is>
          <t>smachtbhannaí airgeadais spriocdhírithe a bhaineann le maoiniú leata</t>
        </is>
      </c>
      <c r="AI85" t="inlineStr">
        <is>
          <t>3</t>
        </is>
      </c>
      <c r="AJ85" t="inlineStr">
        <is>
          <t/>
        </is>
      </c>
      <c r="AK85" t="inlineStr">
        <is>
          <t>ciljane financijske sankcije zbog financiranja širenja oružja</t>
        </is>
      </c>
      <c r="AL85" t="inlineStr">
        <is>
          <t>3</t>
        </is>
      </c>
      <c r="AM85" t="inlineStr">
        <is>
          <t/>
        </is>
      </c>
      <c r="AN85" t="inlineStr">
        <is>
          <t>proliferációfinanszírozással kapcsolatos célzott pénzügyi szankciók</t>
        </is>
      </c>
      <c r="AO85" t="inlineStr">
        <is>
          <t>3</t>
        </is>
      </c>
      <c r="AP85" t="inlineStr">
        <is>
          <t/>
        </is>
      </c>
      <c r="AQ85" t="inlineStr">
        <is>
          <t>sanzioni finanziarie mirate connesse al finanziamento della proliferazione</t>
        </is>
      </c>
      <c r="AR85" t="inlineStr">
        <is>
          <t>3</t>
        </is>
      </c>
      <c r="AS85" t="inlineStr">
        <is>
          <t/>
        </is>
      </c>
      <c r="AT85" t="inlineStr">
        <is>
          <t>tikslinės finansinės sankcijos dėl ginklų platinimo finansavimo</t>
        </is>
      </c>
      <c r="AU85" t="inlineStr">
        <is>
          <t>3</t>
        </is>
      </c>
      <c r="AV85" t="inlineStr">
        <is>
          <t/>
        </is>
      </c>
      <c r="AW85" t="inlineStr">
        <is>
          <t>mērķtiecīgas finanšu sankcijas, kas saistītas ar ieroču izplatīšanas finansēšanu</t>
        </is>
      </c>
      <c r="AX85" t="inlineStr">
        <is>
          <t>2</t>
        </is>
      </c>
      <c r="AY85" t="inlineStr">
        <is>
          <t/>
        </is>
      </c>
      <c r="AZ85" t="inlineStr">
        <is>
          <t>sanzjonijiet finanzjarji mmirati relatati mal-finanzjament tal-proliferazzjoni</t>
        </is>
      </c>
      <c r="BA85" t="inlineStr">
        <is>
          <t>3</t>
        </is>
      </c>
      <c r="BB85" t="inlineStr">
        <is>
          <t/>
        </is>
      </c>
      <c r="BC85" t="inlineStr">
        <is>
          <t>gerichte financiële sanctie in verband met de financiering van proliferatie</t>
        </is>
      </c>
      <c r="BD85" t="inlineStr">
        <is>
          <t>3</t>
        </is>
      </c>
      <c r="BE85" t="inlineStr">
        <is>
          <t/>
        </is>
      </c>
      <c r="BF85" t="inlineStr">
        <is>
          <t>ukierunkowane sankcje finansowe związane z finansowaniem proliferacji</t>
        </is>
      </c>
      <c r="BG85" t="inlineStr">
        <is>
          <t>3</t>
        </is>
      </c>
      <c r="BH85" t="inlineStr">
        <is>
          <t/>
        </is>
      </c>
      <c r="BI85" t="inlineStr">
        <is>
          <t>sanções financeiras específicas relacionadas com o financiamento da proliferação</t>
        </is>
      </c>
      <c r="BJ85" t="inlineStr">
        <is>
          <t>3</t>
        </is>
      </c>
      <c r="BK85" t="inlineStr">
        <is>
          <t/>
        </is>
      </c>
      <c r="BL85" t="inlineStr">
        <is>
          <t>sancțiuni financiare specifice legate de finanțarea proliferării</t>
        </is>
      </c>
      <c r="BM85" t="inlineStr">
        <is>
          <t>3</t>
        </is>
      </c>
      <c r="BN85" t="inlineStr">
        <is>
          <t/>
        </is>
      </c>
      <c r="BO85" t="inlineStr">
        <is>
          <t>cielené finančné sankcie týkajúce sa financovania šírenia zbraní</t>
        </is>
      </c>
      <c r="BP85" t="inlineStr">
        <is>
          <t>3</t>
        </is>
      </c>
      <c r="BQ85" t="inlineStr">
        <is>
          <t/>
        </is>
      </c>
      <c r="BR85" t="inlineStr">
        <is>
          <t>ciljno usmerjene finančne sankcije, povezane s financiranjem širjenja orožja</t>
        </is>
      </c>
      <c r="BS85" t="inlineStr">
        <is>
          <t>2</t>
        </is>
      </c>
      <c r="BT85" t="inlineStr">
        <is>
          <t/>
        </is>
      </c>
      <c r="BU85" t="inlineStr">
        <is>
          <t>riktade ekonomiska sanktioner som rör finansiering av spridning av vapen</t>
        </is>
      </c>
      <c r="BV85" t="inlineStr">
        <is>
          <t>3</t>
        </is>
      </c>
      <c r="BW85" t="inlineStr">
        <is>
          <t/>
        </is>
      </c>
      <c r="BX85" t="inlineStr">
        <is>
          <t>онези целенасочени финансови санкции, посочени в точка 35, които са наложени съгласно Решение (ОВППС) 2016/849 на Съвета и Решение 2010/413/ОВППС на Съвета и съгласно Регламент (EС) 2017/1509 на Съвета и Регламент (ЕС) 267/2012 на Съвета</t>
        </is>
      </c>
      <c r="BY85" t="inlineStr">
        <is>
          <t>&lt;a href="https://iate.europa.eu/entry/slideshow/1637243887371/3579637/cs" target="_blank"&gt;cílené finanční sankce&lt;/a&gt;, které jsou uloženy podle &lt;a href="https://eur-lex.europa.eu/legal-content/CS/TXT/?uri=CELEX%3A32016D0849&amp;amp;qid=1637244736591" target="_blank"&gt;rozhodnutí Rady (SZBP) 2016/849&lt;/a&gt; a &lt;a href="https://eur-lex.europa.eu/legal-content/CS/TXT/?uri=CELEX%3A32010D0413&amp;amp;qid=1637244774135" target="_blank"&gt;rozhodnutí Rady 2010/413/SZBP&lt;/a&gt; a podle &lt;a href="https://eur-lex.europa.eu/legal-content/CS/TXT/?uri=CELEX%3A32017R1509&amp;amp;qid=1637244812584" target="_blank"&gt;nařízení Rady (EU) 2017/1509&lt;/a&gt; a &lt;a href="https://eur-lex.europa.eu/legal-content/CS/TXT/?uri=CELEX%3A32012R0267&amp;amp;qid=1637244867185" target="_blank"&gt;nařízení Rady (EU) č. 267/2012&lt;/a&gt;</t>
        </is>
      </c>
      <c r="BZ85" t="inlineStr">
        <is>
          <t>de &lt;a href="https://iate.europa.eu/entry/result/3579637/da" target="_blank"&gt;målrettede finansielle sanktioner&lt;/a&gt;, der er indført i henhold til Rådets afgørelse (FUSP) 2016/849 og Rådets afgørelse 2010/413/FUSP og i henhold til Rådets forordning (EU) 2017/1509 og Rådets forordning (EU) nr. 267/2012</t>
        </is>
      </c>
      <c r="CA85" t="inlineStr">
        <is>
          <t>die gezielten finanziellen Sanktionen, die gemäß dem Beschluss (GASP) 2016/849 des Rates und dem Beschluss 2010/413/GASP des Rates sowie gemäß der Verordnung (EU) 2017/1509 des Rates und der Verordnung (EU) Nr. 267/2012 des Rates verhängt werden</t>
        </is>
      </c>
      <c r="CB85" t="inlineStr">
        <is>
          <t>στοχευμένες οικονομικές κυρώσεις που επιβάλλονται δυνάμει της απόφασης (ΚΕΠΠΑ) 2016/849 του Συμβουλίου και της απόφασης 2010/413/ΚΕΠΠΑ του Συμβουλίου και δυνάμει του κανονισμού (ΕΕ) 2017/1509 του Συμβουλίου και του κανονισμού (ΕΕ) αριθ. 267/2012 του Συμβουλίου</t>
        </is>
      </c>
      <c r="CC85" t="inlineStr">
        <is>
          <t>those &lt;a href="https://iate.europa.eu/entry/result/3579637/all" target="_blank"&gt;targeted financial sanctions&lt;/a&gt; that are 
imposed pursuant to Council Decision (CFSP) 2016/849 and Council 
Decision 2010/413/CFSP and pursuant to Council Regulation (EU) 2017/1509
 and Council Regulation (EU) 267/2012</t>
        </is>
      </c>
      <c r="CD85" t="inlineStr">
        <is>
          <t>Aquellas &lt;a href="https://iate.europa.eu/entry/result/3579637/es" target="_blank"&gt;sanciones financieras específicas&lt;/a&gt; que se impongan en virtud de la Decisión (PESC) del Consejo 2016/849 y la Decisión 2010/413/PESC del Consejo, y en virtud del Reglamento (UE) 2017/1509 del Consejo y el Reglamento (UE) n.º 267/2012 del Consejo.</t>
        </is>
      </c>
      <c r="CE85" t="inlineStr">
        <is>
          <t>&lt;i&gt;sihipärased finantssanktsioonid&lt;/i&gt; [&lt;a href="/entry/result/3579637/all" id="ENTRY_TO_ENTRY_CONVERTER" target="_blank"&gt;IATE:3579637&lt;/a&gt;], mis on kehtestatud vastavalt nõukogu 
otsusele (ÜVJP) 2016/849 ja nõukogu otsusele 2010/413/ÜVJP ning 
vastavalt nõukogu määrusele (EL) 2017/1509 ja nõukogu määrusele (EL) 
267/2012</t>
        </is>
      </c>
      <c r="CF85" t="inlineStr">
        <is>
          <t>ne &lt;a href="https://iate.europa.eu/entry/result/3579637/fi" target="_blank"&gt;kohdennetut talouspakotteet&lt;time datetime="21.10.2021"&gt; (21.10.2021)&lt;/time&gt;&lt;/a&gt;, jotka on määrätty neuvoston päätöksen (YUTP) 2016/849 ja neuvoston päätöksen 2010/413/YUTP sekä neuvoston asetuksen (EU) 2017/1509 ja neuvoston asetuksen (EU) 267/2012 mukaisesti</t>
        </is>
      </c>
      <c r="CG85" t="inlineStr">
        <is>
          <t>&lt;a href="https://iate.europa.eu/entry/result/3579637/fr" target="_blank"&gt;sanctions financières ciblées &lt;/a&gt;qui sont 
imposées en vertu de la décision (PESC) 2016/849 du Conseil et de la 
décision 2010/413/PESC du Conseil, ainsi que du règlement (UE) 2017/1509
 du Conseil et du règlement (UE) nº 267/2012 du Conseil</t>
        </is>
      </c>
      <c r="CH85" t="inlineStr">
        <is>
          <t>na smachtbhannaí airgeadais spriocdhírithe úd dá dtagraítear i bpointe (35) a fhorchuirtear de bhun Chinneadh ón gComhairle (CBES) 2016/849 agus Chinneadh ón gComhairle 2010/413/CBES agus de bhun Rialachán ón gComhairle (AE) 2017/1509 agus Rialachán ón gComhairle (AE) 267/2012</t>
        </is>
      </c>
      <c r="CI85" t="inlineStr">
        <is>
          <t>ciljane financijske sankcije iz točke 35. koje se uvode na temelju Odluke Vijeća (ZVSP) 2016/849 i Odluke Vijeća 2010/413/ZVSP te na temelju uredbi Vijeća (EU) 2017/1509 i (EU) 267/2012</t>
        </is>
      </c>
      <c r="CJ85" t="inlineStr">
        <is>
          <t>a &lt;a href="https://iate.europa.eu/entry/result/3579637/hu" target="_blank"&gt;célzott pénzügyi szankciók&lt;/a&gt; közül azok, amelyeket a (KKBP) 2016/849 tanácsi határozat és a 2010/413/KKBP tanácsi határozat, valamint az (EU) 2017/1509 tanácsi rendelet és a 267/2012/EU tanácsi rendelet alapján szabnak ki</t>
        </is>
      </c>
      <c r="CK85" t="inlineStr">
        <is>
          <t>&lt;a href="https://iate.europa.eu/entry/result/3579637/en-it" target="_blank"&gt;sanzioni finanziarie mirate&lt;/a&gt; che sono imposte a norma della decisione (PESC) 2016/849 del Consiglio e della decisione 2010/413/PESC del Consiglio e a norma del regolamento (UE) 2017/1509 del Consiglio e del regolamento (UE) n. 267/2012 del Consiglio</t>
        </is>
      </c>
      <c r="CL85" t="inlineStr">
        <is>
          <t>tikslinės finansinės sankcijos, taikomos pagal Tarybos sprendimą (BUSP) 2016/849, Tarybos sprendimą 2010/413/BUSP bei Tarybos reglamentą (ES) 2017/1509 ir Tarybos reglamentą (ES) 267/2012</t>
        </is>
      </c>
      <c r="CM85" t="inlineStr">
        <is>
          <t/>
        </is>
      </c>
      <c r="CN85" t="inlineStr">
        <is>
          <t>is-&lt;a href="https://iate.europa.eu/entry/result/3579637/mt" target="_blank"&gt;sanzjonijiet finanzjarji mmirati&lt;/a&gt; li jkunu imposti skont id-Deċiżjoni tal-Kunsill (PESK) 2016/849 u d-Deċiżjoni tal-Kunsill 2010/413/PESK u skont ir-Regolament tal-Kunsill (UE) 2017/1509 u r-Regolament tal-Kunsill (UE) 267/2012</t>
        </is>
      </c>
      <c r="CO85" t="inlineStr">
        <is>
          <t>specifieke gerichte financiële sanctie die wordt opgelegd uit hoofde van Besluit (GBVB) 2016/849 van de Raad, Besluit 2010/413/GBVB van de Raad, Verordening (EU) 2017/1509 van de Raad en Verordening (EU) nr. 267/2012 van de Raad</t>
        </is>
      </c>
      <c r="CP85" t="inlineStr">
        <is>
          <t>&lt;a href="https://iate.europa.eu/entry/result/3579637/pl" target="_blank"&gt;ukierunkowane sankcje finansowe&lt;/a&gt; nakładane na podstawie decyzji Rady (WPZiB) 2016/849 i decyzji Rady 2010/413/WPZiB oraz na podstawie rozporządzenia Rady (UE) 2017/1509 i rozporządzenia Rady (UE) nr 267/2012</t>
        </is>
      </c>
      <c r="CQ85" t="inlineStr">
        <is>
          <t>&lt;a href="https://iate.europa.eu/entry/result/3579637/pt" target="_blank"&gt;Sanções financeiras específicas&lt;/a&gt; que são impostas nos termos da &lt;a href="https://eur-lex.europa.eu/legal-content/pt/TXT/?uri=CELEX%3A32016D0849" target="_blank"&gt;Decisão (PESC) 2016/849&lt;/a&gt; do Conselho e da &lt;a href="https://eur-lex.europa.eu/legal-content/pt/TXT/?uri=CELEX%3A32010D0413" target="_blank"&gt;Decisão 2010/413/PESC&lt;/a&gt; do Conselho e dos Regulamentos (UE) &lt;a href="https://eur-lex.europa.eu/legal-content/PT/TXT/?uri=CELEX%3A32017R1509" target="_blank"&gt;2017/1509&lt;time datetime="22.11.2021"&gt; (22.11.2021)&lt;/time&gt;&lt;/a&gt; e &lt;a href="https://eur-lex.europa.eu/legal-content/PT/TXT/?uri=CELEX%3A32012R0267" target="_blank"&gt;267/2012&lt;time datetime="22.11.2021"&gt; (22.11.2021)&lt;/time&gt;&lt;/a&gt; do Conselho.</t>
        </is>
      </c>
      <c r="CR85" t="inlineStr">
        <is>
          <t>&lt;a href="https://iate.europa.eu/entry/result/3579637/ro" target="_blank"&gt;sancțiunile financiare specifice&lt;/a&gt; menționate la punctul 35 care sunt impuse în temeiul Deciziei (PESC) 2016/849 a Consiliului și al Deciziei 2010/413/PESC a Consiliului, precum și în temeiul Regulamentului (UE) 2017/1509 al Consiliului și al Regulamentului (UE) nr. 267/2012 al Consiliului</t>
        </is>
      </c>
      <c r="CS85" t="inlineStr">
        <is>
          <t>&lt;a href="https://iate.europa.eu/entry/result/3579637/sk" target="_blank"&gt;cielené finančné sankcie&lt;/a&gt;, ktoré sa ukladajú podľa rozhodnutia Rady (SZBP) 2016/849 a rozhodnutia Rady 2010/413/SZBP a podľa nariadenia Rady (EÚ) 2017/1509 a nariadenia Rady (EÚ) 267/2012</t>
        </is>
      </c>
      <c r="CT85" t="inlineStr">
        <is>
          <t>ciljno usmerjene finančne sankcije, naložene v skladu s Sklepom Sveta (SZVP) 2016/849 in Sklepom Sveta 2010/413/SZVP ter v skladu z Uredbo Sveta (EU) 2017/1509 in Uredbo Sveta (EU) 267/2012</t>
        </is>
      </c>
      <c r="CU85" t="inlineStr">
        <is>
          <t>sådana ekonomiska sanktioner som avses i punkt 35 som införs i enlighet rådets beslut (Gusp) 2016/849 och rådets beslut 2010/413/Gusp samt i enlighet med rådets förordning (EU) 2017/1509 och rådets förordning (EU) 267/2012</t>
        </is>
      </c>
    </row>
    <row r="86">
      <c r="A86" s="1" t="str">
        <f>HYPERLINK("https://iate.europa.eu/entry/result/3620047/all", "3620047")</f>
        <v>3620047</v>
      </c>
      <c r="B86" t="inlineStr">
        <is>
          <t>FINANCE;POLITICS</t>
        </is>
      </c>
      <c r="C86" t="inlineStr">
        <is>
          <t>FINANCE|free movement of capital|free movement of capital|financial legislation;POLITICS|politics and public safety|public safety|political violence|terrorism;FINANCE|free movement of capital|free movement of capital|capital movement|recycling of capital|money laundering</t>
        </is>
      </c>
      <c r="D86" t="inlineStr">
        <is>
          <t>номиниращо лице</t>
        </is>
      </c>
      <c r="E86" t="inlineStr">
        <is>
          <t>3</t>
        </is>
      </c>
      <c r="F86" t="inlineStr">
        <is>
          <t/>
        </is>
      </c>
      <c r="G86" t="inlineStr">
        <is>
          <t>pověřitel</t>
        </is>
      </c>
      <c r="H86" t="inlineStr">
        <is>
          <t>2</t>
        </is>
      </c>
      <c r="I86" t="inlineStr">
        <is>
          <t/>
        </is>
      </c>
      <c r="J86" t="inlineStr">
        <is>
          <t>enhed eller person, der har udpeget proformaejeren</t>
        </is>
      </c>
      <c r="K86" t="inlineStr">
        <is>
          <t>3</t>
        </is>
      </c>
      <c r="L86" t="inlineStr">
        <is>
          <t/>
        </is>
      </c>
      <c r="M86" t="inlineStr">
        <is>
          <t>Nominator</t>
        </is>
      </c>
      <c r="N86" t="inlineStr">
        <is>
          <t>3</t>
        </is>
      </c>
      <c r="O86" t="inlineStr">
        <is>
          <t/>
        </is>
      </c>
      <c r="P86" t="inlineStr">
        <is>
          <t>εντολέας</t>
        </is>
      </c>
      <c r="Q86" t="inlineStr">
        <is>
          <t>3</t>
        </is>
      </c>
      <c r="R86" t="inlineStr">
        <is>
          <t/>
        </is>
      </c>
      <c r="S86" t="inlineStr">
        <is>
          <t>nominator</t>
        </is>
      </c>
      <c r="T86" t="inlineStr">
        <is>
          <t>3</t>
        </is>
      </c>
      <c r="U86" t="inlineStr">
        <is>
          <t/>
        </is>
      </c>
      <c r="V86" t="inlineStr">
        <is>
          <t>nominador</t>
        </is>
      </c>
      <c r="W86" t="inlineStr">
        <is>
          <t>3</t>
        </is>
      </c>
      <c r="X86" t="inlineStr">
        <is>
          <t/>
        </is>
      </c>
      <c r="Y86" t="inlineStr">
        <is>
          <t>esindaja määraja</t>
        </is>
      </c>
      <c r="Z86" t="inlineStr">
        <is>
          <t>3</t>
        </is>
      </c>
      <c r="AA86" t="inlineStr">
        <is>
          <t>proposed</t>
        </is>
      </c>
      <c r="AB86" t="inlineStr">
        <is>
          <t>nimittäjä</t>
        </is>
      </c>
      <c r="AC86" t="inlineStr">
        <is>
          <t>3</t>
        </is>
      </c>
      <c r="AD86" t="inlineStr">
        <is>
          <t/>
        </is>
      </c>
      <c r="AE86" t="inlineStr">
        <is>
          <t>mandant</t>
        </is>
      </c>
      <c r="AF86" t="inlineStr">
        <is>
          <t>3</t>
        </is>
      </c>
      <c r="AG86" t="inlineStr">
        <is>
          <t/>
        </is>
      </c>
      <c r="AH86" t="inlineStr">
        <is>
          <t>ainmnitheoir</t>
        </is>
      </c>
      <c r="AI86" t="inlineStr">
        <is>
          <t>3</t>
        </is>
      </c>
      <c r="AJ86" t="inlineStr">
        <is>
          <t/>
        </is>
      </c>
      <c r="AK86" t="inlineStr">
        <is>
          <t>imenovatelj</t>
        </is>
      </c>
      <c r="AL86" t="inlineStr">
        <is>
          <t>3</t>
        </is>
      </c>
      <c r="AM86" t="inlineStr">
        <is>
          <t/>
        </is>
      </c>
      <c r="AN86" t="inlineStr">
        <is>
          <t>meghatalmazó</t>
        </is>
      </c>
      <c r="AO86" t="inlineStr">
        <is>
          <t>2</t>
        </is>
      </c>
      <c r="AP86" t="inlineStr">
        <is>
          <t>proposed</t>
        </is>
      </c>
      <c r="AQ86" t="inlineStr">
        <is>
          <t>fiduciante</t>
        </is>
      </c>
      <c r="AR86" t="inlineStr">
        <is>
          <t>3</t>
        </is>
      </c>
      <c r="AS86" t="inlineStr">
        <is>
          <t/>
        </is>
      </c>
      <c r="AT86" t="inlineStr">
        <is>
          <t>skiriantysis asmuo</t>
        </is>
      </c>
      <c r="AU86" t="inlineStr">
        <is>
          <t>3</t>
        </is>
      </c>
      <c r="AV86" t="inlineStr">
        <is>
          <t/>
        </is>
      </c>
      <c r="AW86" t="inlineStr">
        <is>
          <t>iecēlējs|nominētājs</t>
        </is>
      </c>
      <c r="AX86" t="inlineStr">
        <is>
          <t>2|2</t>
        </is>
      </c>
      <c r="AY86" t="inlineStr">
        <is>
          <t>|</t>
        </is>
      </c>
      <c r="AZ86" t="inlineStr">
        <is>
          <t>nominatur</t>
        </is>
      </c>
      <c r="BA86" t="inlineStr">
        <is>
          <t>3</t>
        </is>
      </c>
      <c r="BB86" t="inlineStr">
        <is>
          <t/>
        </is>
      </c>
      <c r="BC86" t="inlineStr">
        <is>
          <t>volmachtgever</t>
        </is>
      </c>
      <c r="BD86" t="inlineStr">
        <is>
          <t>3</t>
        </is>
      </c>
      <c r="BE86" t="inlineStr">
        <is>
          <t/>
        </is>
      </c>
      <c r="BF86" t="inlineStr">
        <is>
          <t>powierzający</t>
        </is>
      </c>
      <c r="BG86" t="inlineStr">
        <is>
          <t>3</t>
        </is>
      </c>
      <c r="BH86" t="inlineStr">
        <is>
          <t/>
        </is>
      </c>
      <c r="BI86" t="inlineStr">
        <is>
          <t>representado</t>
        </is>
      </c>
      <c r="BJ86" t="inlineStr">
        <is>
          <t>3</t>
        </is>
      </c>
      <c r="BK86" t="inlineStr">
        <is>
          <t/>
        </is>
      </c>
      <c r="BL86" t="inlineStr">
        <is>
          <t>persoana care desemnează</t>
        </is>
      </c>
      <c r="BM86" t="inlineStr">
        <is>
          <t>2</t>
        </is>
      </c>
      <c r="BN86" t="inlineStr">
        <is>
          <t/>
        </is>
      </c>
      <c r="BO86" t="inlineStr">
        <is>
          <t>poverovateľ</t>
        </is>
      </c>
      <c r="BP86" t="inlineStr">
        <is>
          <t>3</t>
        </is>
      </c>
      <c r="BQ86" t="inlineStr">
        <is>
          <t/>
        </is>
      </c>
      <c r="BR86" t="inlineStr">
        <is>
          <t>oseba, ki imenuje zastopnika</t>
        </is>
      </c>
      <c r="BS86" t="inlineStr">
        <is>
          <t>2</t>
        </is>
      </c>
      <c r="BT86" t="inlineStr">
        <is>
          <t/>
        </is>
      </c>
      <c r="BU86" t="inlineStr">
        <is>
          <t>nominerande part</t>
        </is>
      </c>
      <c r="BV86" t="inlineStr">
        <is>
          <t>3</t>
        </is>
      </c>
      <c r="BW86" t="inlineStr">
        <is>
          <t/>
        </is>
      </c>
      <c r="BX86" t="inlineStr">
        <is>
          <t/>
        </is>
      </c>
      <c r="BY86" t="inlineStr">
        <is>
          <t>právnická nebo fyzická osoba, která uděluje pokyn pověřenci, aby v určité věci jednal jeho jménem, včetně funkce ředitele nebo akcionáře</t>
        </is>
      </c>
      <c r="BZ86" t="inlineStr">
        <is>
          <t>juridisk enhed eller fysisk person, som udsteder instrukser til en proformaejer* om at handle på dennes vegne i en bestemt egenskab, herunder som direktør eller aktionær</t>
        </is>
      </c>
      <c r="CA86" t="inlineStr">
        <is>
          <t>Rechtsträger oder eine natürliche Person, die einem Nominee Weisungen erteilt, in einer bestimmten Eigenschaft in seinem bzw. ihrem Namen zu handeln, insbesondere auch als Direktor oder Anteilseigner</t>
        </is>
      </c>
      <c r="CB86" t="inlineStr">
        <is>
          <t>νομική οντότητα ή φυσικό πρόσωπο που απευθύνει εντολές σε έναν εκπρόσωπο να ενεργεί εξ ονόματός του υπό ορισμένη ιδιότητα, μεταξύ αυτών ως διευθυντής ή μέτοχος</t>
        </is>
      </c>
      <c r="CC86" t="inlineStr">
        <is>
          <t>legal entity or natural person that issues instructions to a nominee&lt;sup&gt;*&lt;/sup&gt; to act on their behalf in a certain capacity, including as a director or shareholder</t>
        </is>
      </c>
      <c r="CD86" t="inlineStr">
        <is>
          <t>Entidad jurídica o persona física que emite instrucciones a un nominatario para que actúe en su nombre, incluso como directivo o accionista.</t>
        </is>
      </c>
      <c r="CE86" t="inlineStr">
        <is>
          <t>juriidiline või füüsiline isik, kes annab esindajale juhiseid tegutseda 
tema nimel teatavas rollis, sealhulgas juhi või aktsionärina</t>
        </is>
      </c>
      <c r="CF86" t="inlineStr">
        <is>
          <t>oikeushenkilö tai luonnollinen henkilö, joka ohjeistaa nimitetyn toimimaan puolestaan tietyin valtuuksin, myös johtajana tai osakkaana</t>
        </is>
      </c>
      <c r="CG86" t="inlineStr">
        <is>
          <t>entité juridique ou personne physique qui donne instruction à 
un mandataire d’agir en son nom en une certaine qualité, y compris en 
tant que dirigeant ou actionnaire</t>
        </is>
      </c>
      <c r="CH86" t="inlineStr">
        <is>
          <t/>
        </is>
      </c>
      <c r="CI86" t="inlineStr">
        <is>
          <t/>
        </is>
      </c>
      <c r="CJ86" t="inlineStr">
        <is>
          <t>pénzmosás és terrorizmusfinanszírozás elleni küzdelem területéhez kapcsolódó meghatalmazotti megállapodással összefüggésben olyan jogi személy vagy természetes személy, amely vagy aki utasítja a meghatalmazottat, hogy meghatározott minőségben – többek között igazgatóként vagy részvényesként – járjon el a nevében</t>
        </is>
      </c>
      <c r="CK86" t="inlineStr">
        <is>
          <t>persona giuridica o una persona fisica che incarica il fiduciario di agire per suo conto in una determinata veste, anche in qualità di amministratore o azionista</t>
        </is>
      </c>
      <c r="CL86" t="inlineStr">
        <is>
          <t>juridinis arba fizinis asmuo, nurodantis paskirtajam asmeniui jo vardu eiti tam tikras pareigas, įskaitant direktoriaus ar akcininko</t>
        </is>
      </c>
      <c r="CM86" t="inlineStr">
        <is>
          <t/>
        </is>
      </c>
      <c r="CN86" t="inlineStr">
        <is>
          <t>entità ġuridika jew persuna fiżika li toħroġ struzzjonijiet lil persuna nominata* sabiex taġixxi f’isimha f’ċerta kapaċità, inkluż bħala direttur jew azzjonist</t>
        </is>
      </c>
      <c r="CO86" t="inlineStr">
        <is>
          <t>juridische entiteit of natuurlijke persoon die een gevolmachtigde instrueert om namens hem in een bepaalde hoedanigheid, zoals die van bestuurder of aandeelhouder, op te treden</t>
        </is>
      </c>
      <c r="CP86" t="inlineStr">
        <is>
          <t>osoba prawna lub fizyczna, która wydaje powiernikowi polecenie działania w jej imieniu w określonym charakterze, w tym jako dyrektor lub akcjonariusz</t>
        </is>
      </c>
      <c r="CQ86" t="inlineStr">
        <is>
          <t>Pessoa coletiva ou singular que dá instruções a um representante nomeado para agir em seu nome numa certa qualidade, incluindo na qualidade de administrador ou acionista.</t>
        </is>
      </c>
      <c r="CR86" t="inlineStr">
        <is>
          <t>o entitate juridică sau o persoană fizică care emite instrucțiuni unei persoane desemnate de a acționa în numele său într-o anumită calitate, inclusiv în calitate de director sau acționar</t>
        </is>
      </c>
      <c r="CS86" t="inlineStr">
        <is>
          <t>právny subjekt alebo fyzická osoba, ktoré poverenej osobe vydávajú pokyny, aby konala v ich mene v určitej funkcii, a to aj ako riaditeľ alebo akcionár</t>
        </is>
      </c>
      <c r="CT86" t="inlineStr">
        <is>
          <t>pravna ali fizična oseba, ki daje navodila zastopniku* za delovanje v njenem imenu v določeni vlogi, vključno kot direktor ali delničar</t>
        </is>
      </c>
      <c r="CU86" t="inlineStr">
        <is>
          <t/>
        </is>
      </c>
    </row>
    <row r="87">
      <c r="A87" s="1" t="str">
        <f>HYPERLINK("https://iate.europa.eu/entry/result/3620441/all", "3620441")</f>
        <v>3620441</v>
      </c>
      <c r="B87" t="inlineStr">
        <is>
          <t>FINANCE</t>
        </is>
      </c>
      <c r="C87" t="inlineStr">
        <is>
          <t>FINANCE</t>
        </is>
      </c>
      <c r="D87" t="inlineStr">
        <is>
          <t>официална договореност за номинално лице</t>
        </is>
      </c>
      <c r="E87" t="inlineStr">
        <is>
          <t>3</t>
        </is>
      </c>
      <c r="F87" t="inlineStr">
        <is>
          <t/>
        </is>
      </c>
      <c r="G87" t="inlineStr">
        <is>
          <t>formální ujednání o pověření</t>
        </is>
      </c>
      <c r="H87" t="inlineStr">
        <is>
          <t>2</t>
        </is>
      </c>
      <c r="I87" t="inlineStr">
        <is>
          <t/>
        </is>
      </c>
      <c r="J87" t="inlineStr">
        <is>
          <t>formelt proformaejerarrangement</t>
        </is>
      </c>
      <c r="K87" t="inlineStr">
        <is>
          <t>3</t>
        </is>
      </c>
      <c r="L87" t="inlineStr">
        <is>
          <t/>
        </is>
      </c>
      <c r="M87" t="inlineStr">
        <is>
          <t>förmliche Nominee-Strukturen</t>
        </is>
      </c>
      <c r="N87" t="inlineStr">
        <is>
          <t>3</t>
        </is>
      </c>
      <c r="O87" t="inlineStr">
        <is>
          <t/>
        </is>
      </c>
      <c r="P87" t="inlineStr">
        <is>
          <t>επίσημη συμφωνία εκπροσώπησης</t>
        </is>
      </c>
      <c r="Q87" t="inlineStr">
        <is>
          <t>3</t>
        </is>
      </c>
      <c r="R87" t="inlineStr">
        <is>
          <t/>
        </is>
      </c>
      <c r="S87" t="inlineStr">
        <is>
          <t>formal nominee arrangement</t>
        </is>
      </c>
      <c r="T87" t="inlineStr">
        <is>
          <t>3</t>
        </is>
      </c>
      <c r="U87" t="inlineStr">
        <is>
          <t/>
        </is>
      </c>
      <c r="V87" t="inlineStr">
        <is>
          <t>acuerdo formal de nominatario</t>
        </is>
      </c>
      <c r="W87" t="inlineStr">
        <is>
          <t>3</t>
        </is>
      </c>
      <c r="X87" t="inlineStr">
        <is>
          <t/>
        </is>
      </c>
      <c r="Y87" t="inlineStr">
        <is>
          <t>esindaja kasutamise ametlik kokkulepe</t>
        </is>
      </c>
      <c r="Z87" t="inlineStr">
        <is>
          <t>3</t>
        </is>
      </c>
      <c r="AA87" t="inlineStr">
        <is>
          <t>proposed</t>
        </is>
      </c>
      <c r="AB87" t="inlineStr">
        <is>
          <t>muodollinen nimellinen järjestely</t>
        </is>
      </c>
      <c r="AC87" t="inlineStr">
        <is>
          <t>3</t>
        </is>
      </c>
      <c r="AD87" t="inlineStr">
        <is>
          <t/>
        </is>
      </c>
      <c r="AE87" t="inlineStr">
        <is>
          <t>convention officielle de prête-nom</t>
        </is>
      </c>
      <c r="AF87" t="inlineStr">
        <is>
          <t>3</t>
        </is>
      </c>
      <c r="AG87" t="inlineStr">
        <is>
          <t/>
        </is>
      </c>
      <c r="AH87" t="inlineStr">
        <is>
          <t>socrú foirmiúil ainmnitheach</t>
        </is>
      </c>
      <c r="AI87" t="inlineStr">
        <is>
          <t>3</t>
        </is>
      </c>
      <c r="AJ87" t="inlineStr">
        <is>
          <t/>
        </is>
      </c>
      <c r="AK87" t="inlineStr">
        <is>
          <t>službeni dogovor o imenovanju</t>
        </is>
      </c>
      <c r="AL87" t="inlineStr">
        <is>
          <t>3</t>
        </is>
      </c>
      <c r="AM87" t="inlineStr">
        <is>
          <t/>
        </is>
      </c>
      <c r="AN87" t="inlineStr">
        <is>
          <t>hivatalos meghatalmazotti megállapodás</t>
        </is>
      </c>
      <c r="AO87" t="inlineStr">
        <is>
          <t>2</t>
        </is>
      </c>
      <c r="AP87" t="inlineStr">
        <is>
          <t>proposed</t>
        </is>
      </c>
      <c r="AQ87" t="inlineStr">
        <is>
          <t>accordo formale di nomina fiduciaria</t>
        </is>
      </c>
      <c r="AR87" t="inlineStr">
        <is>
          <t>3</t>
        </is>
      </c>
      <c r="AS87" t="inlineStr">
        <is>
          <t/>
        </is>
      </c>
      <c r="AT87" t="inlineStr">
        <is>
          <t>oficialus susitarimas dėl paskirtojo asmens</t>
        </is>
      </c>
      <c r="AU87" t="inlineStr">
        <is>
          <t>3</t>
        </is>
      </c>
      <c r="AV87" t="inlineStr">
        <is>
          <t/>
        </is>
      </c>
      <c r="AW87" t="inlineStr">
        <is>
          <t>oficiāla vienošanās par pārstāvību</t>
        </is>
      </c>
      <c r="AX87" t="inlineStr">
        <is>
          <t>2</t>
        </is>
      </c>
      <c r="AY87" t="inlineStr">
        <is>
          <t/>
        </is>
      </c>
      <c r="AZ87" t="inlineStr">
        <is>
          <t>arranġament formali ta' persuna nominata</t>
        </is>
      </c>
      <c r="BA87" t="inlineStr">
        <is>
          <t>3</t>
        </is>
      </c>
      <c r="BB87" t="inlineStr">
        <is>
          <t/>
        </is>
      </c>
      <c r="BC87" t="inlineStr">
        <is>
          <t>formele volmachtregeling</t>
        </is>
      </c>
      <c r="BD87" t="inlineStr">
        <is>
          <t>3</t>
        </is>
      </c>
      <c r="BE87" t="inlineStr">
        <is>
          <t/>
        </is>
      </c>
      <c r="BF87" t="inlineStr">
        <is>
          <t>formalna umowa powiernicza</t>
        </is>
      </c>
      <c r="BG87" t="inlineStr">
        <is>
          <t>3</t>
        </is>
      </c>
      <c r="BH87" t="inlineStr">
        <is>
          <t/>
        </is>
      </c>
      <c r="BI87" t="inlineStr">
        <is>
          <t>acordo formal de representante nomeado</t>
        </is>
      </c>
      <c r="BJ87" t="inlineStr">
        <is>
          <t>3</t>
        </is>
      </c>
      <c r="BK87" t="inlineStr">
        <is>
          <t/>
        </is>
      </c>
      <c r="BL87" t="inlineStr">
        <is>
          <t>acord formal privind persoana desemnată</t>
        </is>
      </c>
      <c r="BM87" t="inlineStr">
        <is>
          <t>2</t>
        </is>
      </c>
      <c r="BN87" t="inlineStr">
        <is>
          <t/>
        </is>
      </c>
      <c r="BO87" t="inlineStr">
        <is>
          <t>formálne dojednanie týkajúce sa poverenej osoby</t>
        </is>
      </c>
      <c r="BP87" t="inlineStr">
        <is>
          <t>3</t>
        </is>
      </c>
      <c r="BQ87" t="inlineStr">
        <is>
          <t/>
        </is>
      </c>
      <c r="BR87" t="inlineStr">
        <is>
          <t>formalna ureditev zastopnika</t>
        </is>
      </c>
      <c r="BS87" t="inlineStr">
        <is>
          <t>3</t>
        </is>
      </c>
      <c r="BT87" t="inlineStr">
        <is>
          <t/>
        </is>
      </c>
      <c r="BU87" t="inlineStr">
        <is>
          <t>formellt arrangemang för nominella företrädare</t>
        </is>
      </c>
      <c r="BV87" t="inlineStr">
        <is>
          <t>3</t>
        </is>
      </c>
      <c r="BW87" t="inlineStr">
        <is>
          <t/>
        </is>
      </c>
      <c r="BX87" t="inlineStr">
        <is>
          <t>договор или официална договореност с правна стойност, равностойна на договор, между номиналното лице и номиниращото лице, при която номиниращото лице е правно образувание или физическо лице, което дава разпореждания на номинално лице да извършва действия от негово име в определено качество, включително като директор или акционер, а номиналното лице е правно образувание или физическо лице, на което номиниращото лице разпорежда да извършва действия от негово име</t>
        </is>
      </c>
      <c r="BY87" t="inlineStr">
        <is>
          <t>smlouva nebo formální ujednání, které má rovnocenné právní účinky jako smlouva, mezi pověřencem a &lt;a href="https://iate.europa.eu/entry/slideshow/1637229370201/3620047/cs" target="_blank"&gt;pověřitelem&lt;/a&gt;, kde pověřitelem je právnická nebo fyzická osoba, která pověřenci uděluje pokyn, aby v určité věci jednal jeho jménem, včetně funkce ředitele nebo akcionáře, a pověřencem právnická nebo fyzická osoba, kterou pověřitel pověřuje, aby jednala jeho jménem</t>
        </is>
      </c>
      <c r="BZ87" t="inlineStr">
        <is>
          <t>kontrakt eller formelt arrangement, som har en juridisk værdi, der svarer til en kontrakt, mellem proformaejeren og den &lt;a href="https://iate.europa.eu/entry/result/3620047/da" target="_blank"&gt;enhed eller person, der har udpeget proformaejeren&lt;/a&gt;, hvor den enhed eller person, der har udpeget denne, er en juridisk enhed eller en fysisk person, som udsteder instrukser til en proformaejer om at handle på dennes vegne i en bestemt egenskab, herunder som direktør eller aktionær, og proformaejeren er en juridisk enhed eller en fysisk person, der af den enhed eller person, der har udpeget denne, modtager instrukser om at handle på dennes vegne</t>
        </is>
      </c>
      <c r="CA87" t="inlineStr">
        <is>
          <t>Vertrag oder eine förmliche Vereinbarung mit gleicher Rechtskraft wie ein Vertrag zwischen dem Nominee und dem &lt;a href="https://iate.europa.eu/entry/result/3620047/de" target="_blank"&gt;Nominator&lt;/a&gt;, wobei der Nominator ein Rechtsträger oder eine natürliche Person ist, die einem Nominee Weisungen erteilt, in einer bestimmten Eigenschaft in seinem bzw. ihrem Namen zu handeln, insbesondere auch als Direktor oder Anteilseigner, und wobei der Nominee ein Rechtsträger oder eine natürliche Person ist, die vom Nominator angewiesen wird, in seinem Namen zu handeln</t>
        </is>
      </c>
      <c r="CB87" t="inlineStr">
        <is>
          <t>σύμβαση ή επίσημη συμφωνία ισοδύναμου νομικού κύρους με σύμβαση μεταξύ του εκπροσώπου – ασκούντος καθήκοντα εξ ονόματος άλλου προσώπου (nominee) και του &lt;a href="https://iate.europa.eu/entry/result/3620047/en-el" target="_blank"&gt;εντολέα &lt;/a&gt;(nominator), στο πλαίσιο της οποίας ο εντολέας είναι νομική οντότητα ή φυσικό πρόσωπο που απευθύνει εντολές σε έναν εκπρόσωπο να ενεργεί εξ ονόματός του υπό ορισμένη ιδιότητα, μεταξύ αυτών ως διευθυντής ή μέτοχος, και ο εκπρόσωπος είναι νομική οντότητα ή φυσικό πρόσωπο εντεταλμένη/-ο από τον εντολέα να ενεργεί εξ ονόματός του</t>
        </is>
      </c>
      <c r="CC87" t="inlineStr">
        <is>
          <t>contract or a formal arrangement with an equivalent legal value to a contract, between the nominee and the &lt;a href="https://iate.europa.eu/entry/result/3620047" target="_blank"&gt;nominator&lt;/a&gt;, where the nominator is a legal entity or natural person that issues instructions to a nominee to act on their behalf in a certain capacity, including as a director or shareholder, and the nominee is a legal entity or natural person instructed by the nominator to act on their behalf</t>
        </is>
      </c>
      <c r="CD87" t="inlineStr">
        <is>
          <t>Contrato o acuerdo formal con un valor jurídico equivalente al de un contrato, entre el nominatario y el &lt;a href="https://iate.europa.eu/entry/result/3620047/es" target="_blank"&gt;nominador&lt;/a&gt;, donde el nominador es una entidad jurídica o una persona física que emite instrucciones a un nominatario para que actúe en su nombre, incluso como directivo o accionista, y el nominatario es una entidad jurídica o una persona física que recibe instrucciones del nominador para actuar en su nombre.</t>
        </is>
      </c>
      <c r="CE87" t="inlineStr">
        <is>
          <t>leping või ametlik kord, millel on lepinguga samaväärne õigusjõud ning 
mis on sõlmitud esindaja ja esindaja määraja vahel, kui esindaja määraja
 on juriidiline või füüsiline isik, kes annab esindajale juhiseid 
tegutseda tema nimel teatavas rollis, sealhulgas juhi või aktsionärina, 
ning esindaja on juriidiline või füüsiline isik, kellele esindaja 
määraja on andnud ülesande tegutseda tema nimel</t>
        </is>
      </c>
      <c r="CF87" t="inlineStr">
        <is>
          <t>nimitetyn ja nimittäjän välinen sopimus tai oikeudelliselta painoarvoltaan sopimusta vastaava muodollinen järjestely, jossa &lt;a href="https://iate.europa.eu/entry/result/3620047/fi" target="_blank"&gt;nimittäjä &lt;/a&gt;on oikeushenkilö tai luonnollinen henkilö, joka ohjeistaa nimitetyn toimimaan puolestaan tietyin valtuuksin, myös johtajana tai osakkaana, ja nimitetty on oikeushenkilö tai luonnollinen henkilö, jonka nimittäjä on ohjeistanut toimimaan puolestaan</t>
        </is>
      </c>
      <c r="CG87" t="inlineStr">
        <is>
          <t>contrat ou convention officielle ayant une valeur juridique 
équivalente à celle d’un contrat, conclu entre un mandataire et un
mandant, dans le cadre duquel le mandant est une entité juridique ou une
 personne physique qui donne instruction à un mandataire d’agir en son 
nom en une certaine qualité, y compris en tant que dirigeant ou 
actionnaire, et le mandataire est une entité juridique ou une personne 
physique chargée par le mandant d’agir en son nom</t>
        </is>
      </c>
      <c r="CH87" t="inlineStr">
        <is>
          <t>conradh nó socrú foirmiúil lena ngabhann stádas dlí atá coibhéiseach le conradh, idir an t‑ainmnitheach agus an t‑ainmneoir, i gcás inarb eintiteas dlítheanach nó duine nádúrtha é an t‑ainmneoir a eisíonn treoracha d’ainmnitheach chun gníomhú ar a son i gcáil ar leith, lena n‑áirítear mar stiúrthóir nó mar scairshealbhóir, agus i gcás inarb eintiteas dlítheanach nó duine nádúrtha é an t‑ainmnitheach a fhaigheann ordú ón ainmneoir gníomhú ar a son</t>
        </is>
      </c>
      <c r="CI87" t="inlineStr">
        <is>
          <t>ugovor ili formalni dogovor jednakovrijedne pravne vrijednosti između imenovane osobe i imenovatelja, pri čemu je imenovatelj pravna ili fizička osoba koja imenovanoj osobi daje upute o djelovanju u njegovo ime i u određenom svojstvu, među ostalim kao direktor ili dioničar, a imenovana osoba je pravna ili fizička osoba koju je imenovatelj ovlastio da djeluje u njegovo ime</t>
        </is>
      </c>
      <c r="CJ87" t="inlineStr">
        <is>
          <t>a meghatalmazott és a &lt;a href="https://iate.europa.eu/entry/result/3620047/hu" target="_blank"&gt;meghatalmazó&lt;/a&gt; közötti szerződés vagy a szerződéssel azonos jogi kötőerővel bíró hivatalos megállapodás, amelyben a meghatalmazó olyan jogi személy vagy természetes személy, amely vagy aki utasítja a meghatalmazottat, hogy meghatározott minőségben – többek között igazgatóként vagy részvényesként – járjon el a nevében, a meghatalmazott pedig az a jogi személy vagy természetes személy, amelyet vagy akit a meghatalmazó a nevében való eljárásra utasít</t>
        </is>
      </c>
      <c r="CK87" t="inlineStr">
        <is>
          <t>contratto, o accordo formale avente valore giuridico equivalente a un contratto, tra il fiduciario e il fiduciante, in cui quest'ultimo è una persona giuridica o una persona fisica che incarica il fiduciario di agire per suo conto in una determinata veste, anche in qualità di amministratore o azionista, e il fiduciario è una persona giuridica o una persona fisica incaricata dal fiduciante di agire per suo conto</t>
        </is>
      </c>
      <c r="CL87" t="inlineStr">
        <is>
          <t>paskirtojo asmens ir jį skiriančiojo asmens sutartis arba tokią pačią teisinę galią turintis oficialus susitarimas, kai skiriantysis asmuo yra juridinis arba fizinis asmuo, nurodantis paskirtajam asmeniui jo vardu eiti tam tikras pareigas, įskaitant direktoriaus ar akcininko, o paskirtasis asmuo yra juridinis arba fizinis asmuo, kuriam skiriantysis asmuo nurodo veikti jo vardu</t>
        </is>
      </c>
      <c r="CM87" t="inlineStr">
        <is>
          <t/>
        </is>
      </c>
      <c r="CN87" t="inlineStr">
        <is>
          <t>kuntratt jew arranġament formali b’valur legali ekwivalenti għal kuntratt, bejn il-persuna nominata u n-&lt;a href="https://iate.europa.eu/entry/result/3620047/mt" target="_blank"&gt;nominatur&lt;/a&gt;, fejn in-nominatur ikun entità ġuridika jew persuna fiżika li toħroġ struzzjonijiet lil persuna nominata sabiex taġixxi f’isimha f’ċerta kapaċità, inkluż bħala direttur jew azzjonist, u l-persuna nominata tkun entità ġuridika jew persuna fiżika li tingħata struzzjonijiet min-nominatur sabiex taġixxi f’ismu</t>
        </is>
      </c>
      <c r="CO87" t="inlineStr">
        <is>
          <t>tussen een gevolmachtigde en een volmachtgever aangegane overeenkomst of formele regeling met dezelfde juridische waarde als een overeenkomst, waarbij de volmachtgever een juridische entiteit of natuurlijke persoon is die een gevolmachtigde instrueert om namens hem in een bepaalde hoedanigheid, zoals die van bestuurder of aandeelhouder, op te treden, en waarbij de gevolmachtigde een juridische entiteit of natuurlijke persoon is die door de volmachtgever wordt geïnstrueerd om namens hem op te treden</t>
        </is>
      </c>
      <c r="CP87" t="inlineStr">
        <is>
          <t>umowa lub formalne porozumienie o mocy prawnej równoważnej z umową, między powiernikiem a powierzającym, w przypadku gdy powierzający jest osobą prawną lub fizyczną, która wydaje powiernikowi polecenie działania w jej imieniu w określonym charakterze, w tym jako dyrektor lub akcjonariusz, a powiernik jest osobą prawną lub fizyczną, której powierzający polecił działanie w jego imieniu</t>
        </is>
      </c>
      <c r="CQ87" t="inlineStr">
        <is>
          <t>Contrato, ou acordo formal com valor jurídico equivalente a um contrato, celebrado entre o representante nomeado e o representado, em que o representado é uma pessoa coletiva ou uma pessoa singular que dá instruções a um representante nomeado para agir em seu nome numa certa qualidade, incluindo na qualidade de administrador ou acionista, e o representante nomeado é uma pessoa coletiva ou singular mandatada pelo representado para agir em seu nome</t>
        </is>
      </c>
      <c r="CR87" t="inlineStr">
        <is>
          <t>un contract sau un acord formal cu o valoare juridică echivalentă unui contract încheiat între persoana desemnată și &lt;a href="https://iate.europa.eu/entry/result/3620047/ro" target="_blank"&gt;persoana care desemnează&lt;/a&gt;, în care persoana care desemnează este o entitate juridică sau o persoană fizică care emite instrucțiuni unei persoane desemnate de a acționa în numele său într-o anumită calitate, inclusiv în calitate de director sau acționar, iar persoana desemnată este o entitate juridică sau o persoană fizică mandatată de persoana care desemnează să acționeze în numele său</t>
        </is>
      </c>
      <c r="CS87" t="inlineStr">
        <is>
          <t>zmluva alebo formálne dojednanie s rovnocennou právnou hodnotou ako zmluva, a to medzi poverenou osobou a &lt;a href="https://iate.europa.eu/entry/result/3620047/sk" target="_blank"&gt;poverovateľom&lt;/a&gt;, pričom poverovateľom je právny subjekt alebo fyzická osoba, ktoré vydávajú pokyny pre poverenú osobu, aby konala v ich mene v určitej funkcii, a to aj ako riaditeľ alebo akcionár, a poverenou osobou je právny subjekt alebo fyzická osoba, ktoré dostali od poverovateľa pokyny, aby konali v jeho mene</t>
        </is>
      </c>
      <c r="CT87" t="inlineStr">
        <is>
          <t>pogodba ali formalna ureditev z enakovredno pravno veljavnostjo kot pogodba, sklenjeno med zastopnikom in osebo, ki ga je imenovala, pri čemer je oseba, ki ga je imenovala, pravna ali fizična oseba, ki daje zastopniku navodila za delovanje v njenem imenu v določeni vlogi, vključno kot direktor ali delničar, zastopnik pa je pravna ali fizična oseba, ki ji oseba, ki ga je imenovala, daje navodila, naj deluje v njenem imenu</t>
        </is>
      </c>
      <c r="CU87" t="inlineStr">
        <is>
          <t>avtal eller formellt arrangemang med likvärdigt rättsligt värde, mellan en nominerad och en nominerande part, där den &lt;a href="https://iate.europa.eu/entry/result/3620047" target="_blank"&gt;nominerande parten&lt;/a&gt; är en juridisk enhet eller fysisk person som instruerar en nominerad part att agera för sin räkning i en viss roll, inbegripet styrelseledamot eller aktieägare, och den nominerade parten är en juridisk enhet eller fysisk person som instrueras av den nominerande parten att agera för dennes räkning</t>
        </is>
      </c>
    </row>
    <row r="88">
      <c r="A88" s="1" t="str">
        <f>HYPERLINK("https://iate.europa.eu/entry/result/3620424/all", "3620424")</f>
        <v>3620424</v>
      </c>
      <c r="B88" t="inlineStr">
        <is>
          <t>FINANCE</t>
        </is>
      </c>
      <c r="C88" t="inlineStr">
        <is>
          <t>FINANCE|financial institutions and credit;FINANCE|free movement of capital|financial market|financial supervision;FINANCE|free movement of capital|free movement of capital|capital movement|recycling of capital|money laundering</t>
        </is>
      </c>
      <c r="D88" t="inlineStr">
        <is>
          <t>кореспондентски отношения</t>
        </is>
      </c>
      <c r="E88" t="inlineStr">
        <is>
          <t>3</t>
        </is>
      </c>
      <c r="F88" t="inlineStr">
        <is>
          <t/>
        </is>
      </c>
      <c r="G88" t="inlineStr">
        <is>
          <t>korespondenční vztah</t>
        </is>
      </c>
      <c r="H88" t="inlineStr">
        <is>
          <t>3</t>
        </is>
      </c>
      <c r="I88" t="inlineStr">
        <is>
          <t/>
        </is>
      </c>
      <c r="J88" t="inlineStr">
        <is>
          <t>korrespondentforbindelse</t>
        </is>
      </c>
      <c r="K88" t="inlineStr">
        <is>
          <t>3</t>
        </is>
      </c>
      <c r="L88" t="inlineStr">
        <is>
          <t/>
        </is>
      </c>
      <c r="M88" t="inlineStr">
        <is>
          <t>Korrespondenzbankbeziehung</t>
        </is>
      </c>
      <c r="N88" t="inlineStr">
        <is>
          <t>3</t>
        </is>
      </c>
      <c r="O88" t="inlineStr">
        <is>
          <t/>
        </is>
      </c>
      <c r="P88" t="inlineStr">
        <is>
          <t>σχέση ανταπόκρισης</t>
        </is>
      </c>
      <c r="Q88" t="inlineStr">
        <is>
          <t>3</t>
        </is>
      </c>
      <c r="R88" t="inlineStr">
        <is>
          <t/>
        </is>
      </c>
      <c r="S88" t="inlineStr">
        <is>
          <t>correspondent relationship</t>
        </is>
      </c>
      <c r="T88" t="inlineStr">
        <is>
          <t>3</t>
        </is>
      </c>
      <c r="U88" t="inlineStr">
        <is>
          <t/>
        </is>
      </c>
      <c r="V88" t="inlineStr">
        <is>
          <t>relación de corresponsalía</t>
        </is>
      </c>
      <c r="W88" t="inlineStr">
        <is>
          <t>3</t>
        </is>
      </c>
      <c r="X88" t="inlineStr">
        <is>
          <t/>
        </is>
      </c>
      <c r="Y88" t="inlineStr">
        <is>
          <t>korrespondentsuhe</t>
        </is>
      </c>
      <c r="Z88" t="inlineStr">
        <is>
          <t>3</t>
        </is>
      </c>
      <c r="AA88" t="inlineStr">
        <is>
          <t/>
        </is>
      </c>
      <c r="AB88" t="inlineStr">
        <is>
          <t>kirjeenvaihtajasuhde</t>
        </is>
      </c>
      <c r="AC88" t="inlineStr">
        <is>
          <t>3</t>
        </is>
      </c>
      <c r="AD88" t="inlineStr">
        <is>
          <t/>
        </is>
      </c>
      <c r="AE88" t="inlineStr">
        <is>
          <t>relation de correspondant</t>
        </is>
      </c>
      <c r="AF88" t="inlineStr">
        <is>
          <t>3</t>
        </is>
      </c>
      <c r="AG88" t="inlineStr">
        <is>
          <t/>
        </is>
      </c>
      <c r="AH88" t="inlineStr">
        <is>
          <t>gaolmhaireacht chomhfhreagrach</t>
        </is>
      </c>
      <c r="AI88" t="inlineStr">
        <is>
          <t>3</t>
        </is>
      </c>
      <c r="AJ88" t="inlineStr">
        <is>
          <t/>
        </is>
      </c>
      <c r="AK88" t="inlineStr">
        <is>
          <t>korespondentni odnos</t>
        </is>
      </c>
      <c r="AL88" t="inlineStr">
        <is>
          <t>3</t>
        </is>
      </c>
      <c r="AM88" t="inlineStr">
        <is>
          <t/>
        </is>
      </c>
      <c r="AN88" t="inlineStr">
        <is>
          <t>levelező kapcsolat|levelezőbanki kapcsolat</t>
        </is>
      </c>
      <c r="AO88" t="inlineStr">
        <is>
          <t>2|2</t>
        </is>
      </c>
      <c r="AP88" t="inlineStr">
        <is>
          <t>|</t>
        </is>
      </c>
      <c r="AQ88" t="inlineStr">
        <is>
          <t>rapporto di corrispondenza</t>
        </is>
      </c>
      <c r="AR88" t="inlineStr">
        <is>
          <t>3</t>
        </is>
      </c>
      <c r="AS88" t="inlineStr">
        <is>
          <t/>
        </is>
      </c>
      <c r="AT88" t="inlineStr">
        <is>
          <t>korespondentiniai santykiai</t>
        </is>
      </c>
      <c r="AU88" t="inlineStr">
        <is>
          <t>3</t>
        </is>
      </c>
      <c r="AV88" t="inlineStr">
        <is>
          <t/>
        </is>
      </c>
      <c r="AW88" t="inlineStr">
        <is>
          <t>korespondentattiecības</t>
        </is>
      </c>
      <c r="AX88" t="inlineStr">
        <is>
          <t>3</t>
        </is>
      </c>
      <c r="AY88" t="inlineStr">
        <is>
          <t/>
        </is>
      </c>
      <c r="AZ88" t="inlineStr">
        <is>
          <t>relazzjoni korrispondenti</t>
        </is>
      </c>
      <c r="BA88" t="inlineStr">
        <is>
          <t>3</t>
        </is>
      </c>
      <c r="BB88" t="inlineStr">
        <is>
          <t/>
        </is>
      </c>
      <c r="BC88" t="inlineStr">
        <is>
          <t>correspondentrelatie</t>
        </is>
      </c>
      <c r="BD88" t="inlineStr">
        <is>
          <t>3</t>
        </is>
      </c>
      <c r="BE88" t="inlineStr">
        <is>
          <t/>
        </is>
      </c>
      <c r="BF88" t="inlineStr">
        <is>
          <t>relacje korespondenckie</t>
        </is>
      </c>
      <c r="BG88" t="inlineStr">
        <is>
          <t>3</t>
        </is>
      </c>
      <c r="BH88" t="inlineStr">
        <is>
          <t/>
        </is>
      </c>
      <c r="BI88" t="inlineStr">
        <is>
          <t>relação de correspondente</t>
        </is>
      </c>
      <c r="BJ88" t="inlineStr">
        <is>
          <t>3</t>
        </is>
      </c>
      <c r="BK88" t="inlineStr">
        <is>
          <t/>
        </is>
      </c>
      <c r="BL88" t="inlineStr">
        <is>
          <t>relație de corespondent</t>
        </is>
      </c>
      <c r="BM88" t="inlineStr">
        <is>
          <t>3</t>
        </is>
      </c>
      <c r="BN88" t="inlineStr">
        <is>
          <t/>
        </is>
      </c>
      <c r="BO88" t="inlineStr">
        <is>
          <t>korešpondenčný vzťah</t>
        </is>
      </c>
      <c r="BP88" t="inlineStr">
        <is>
          <t>3</t>
        </is>
      </c>
      <c r="BQ88" t="inlineStr">
        <is>
          <t/>
        </is>
      </c>
      <c r="BR88" t="inlineStr">
        <is>
          <t>korespondenčni odnos</t>
        </is>
      </c>
      <c r="BS88" t="inlineStr">
        <is>
          <t>3</t>
        </is>
      </c>
      <c r="BT88" t="inlineStr">
        <is>
          <t/>
        </is>
      </c>
      <c r="BU88" t="inlineStr">
        <is>
          <t>korrespondentförbindelse</t>
        </is>
      </c>
      <c r="BV88" t="inlineStr">
        <is>
          <t>3</t>
        </is>
      </c>
      <c r="BW88" t="inlineStr">
        <is>
          <t/>
        </is>
      </c>
      <c r="BX88" t="inlineStr">
        <is>
          <t>&lt;div&gt;&lt;div&gt;а) предоставянето на банкови услуги от една банка (като „кореспондент“) на друга банка (като „респондент“), включително с цел предоставяне на текуща сметка или друга сметка за пасиви и свързани с това услуги, като управление на парични средства, международни преводи на средства, клиринг на чекове, кореспондентски сметки и валутни услуги;&lt;/div&gt;&lt;/div&gt;&lt;div&gt;&lt;div&gt;б) взаимоотношенията между кредитни институции, финансови институции и между кредитни институции и финансови институции, когато се предоставят сходни услуги от институция кореспондент на институция респондент, включително взаимоотношенията с цел извършване на сделки с ценни книжа или преводи на средства&lt;/div&gt;&lt;/div&gt;</t>
        </is>
      </c>
      <c r="BY88" t="inlineStr">
        <is>
          <t>a) poskytování bankovních služeb jednou bankou jako „&lt;a href="https://iate.europa.eu/entry/result/1071310/cs" target="_blank"&gt;korespondenční bankou&lt;/a&gt;“ jiné bance jako „respondenční bance“, včetně poskytování běžného nebo jiného závazkového účtu a souvisejících služeb, jako je řízení hotovosti, mezinárodní převody finančních prostředků, zúčtování šeků, průběžné korespondenční účty a devizové služby;&lt;div&gt;b) vztahy mezi úvěrovými institucemi, mezi finančními institucemi a mezi úvěrovými institucemi a finančními institucemi navzájem, v nichž jsou korespondenční institucí &lt;a href="https://iate.europa.eu/entry/slideshow/1637241722937/2217728/cs" target="_blank"&gt;respondenční instituci&lt;/a&gt; poskytovány obdobné služby, včetně vztahů vytvořených za účelem transakcí s cennými papíry a převodů finančních prostředků&lt;/div&gt;</t>
        </is>
      </c>
      <c r="BZ88" t="inlineStr">
        <is>
          <t>a) levering af bankydelser fra et kreditinstitut ("korrespondenten") til et andet kreditinstitut ("respondenten), herunder, men ikke begrænset til, oprettelse af en løbende konto eller en anden passivkonto samt tilknyttede ydelser såsom likviditetsstyring, internationale overførsler af pengemidler, checkclearing, "gennemstrømningskonti" og valutatransaktioner&lt;div&gt;b) forbindelser kreditinstitutter og finansielle institutter iblandt og mellem kreditinstitutter og finansielle institutter, herunder hvor der leveres lignende ydelser fra et korrespondentinstitut til et respondentinstitut, og herunder forbindelser indgået med henblik på værdipapirtransaktioner eller overførsler af pengemidler&lt;/div&gt;</t>
        </is>
      </c>
      <c r="CA88" t="inlineStr">
        <is>
          <t>a) die Erbringung von Bankdienstleistungen durch ein Kreditinstitut als Korrespondenzinstitut für ein anderes Kreditinstitut als Respondenzinstitut; hierzu zählen unter anderem die Unterhaltung eines Kontokorrent- oder eines anderen Bezugskontos und die Erbringung damit verbundener Leistungen wie Verwaltung von Barmitteln, internationale Geldtransfers, Scheckverrechnung, Dienstleistungen im Zusammenhang mit Durchlaufkonten und Devisengeschäfte;&lt;div&gt;b) die Beziehungen zwischen Kreditinstituten und Finanzinstituten, sowohl mit- als auch untereinander, wenn ähnliche Leistungen durch ein Korrespondenzinstitut für ein Respondenzinstitut erbracht werden; dies umfasst unter anderem Beziehungen, die für Wertpapiergeschäfte oder Geldtransfers aufgenommen wurden&lt;br&gt;&lt;/div&gt;</t>
        </is>
      </c>
      <c r="CB88" t="inlineStr">
        <is>
          <t>α) η παροχή τραπεζικών υπηρεσιών από ένα πιστωτικό ίδρυμα («ανταποκριτής») σε άλλο πιστωτικό ίδρυμα («πελάτης»), συμπεριλαμβανομένων της παροχής τρεχούμενου ή άλλου λογαριασμού υποχρεώσεως και συναφών υπηρεσιών, όπως η διαχείριση των ταμειακών διαθεσίμων, οι διεθνείς μεταφορές χρηματικών ποσών, ο συμψηφισμός επιταγών, οι λογαριασμοί πλάγιας πρόσβασης και οι υπηρεσίες ξένου συναλλάγματος·&lt;div&gt;β) οι σχέσεις μεταξύ πιστωτικών ιδρυμάτων και χρηματοπιστωτικών οργανισμών, συμπεριλαμβανομένων των περιπτώσεων στις οποίες παρέχονται παρόμοιες υπηρεσίες από ίδρυμα ανταποκριτή σε ίδρυμα πελάτη, και συμπεριλαμβανομένων των καθιερωμένων σχέσεων για συναλλαγές τίτλων ή μεταφορές χρηματικών ποσών&lt;br&gt;&lt;/div&gt;</t>
        </is>
      </c>
      <c r="CC88" t="inlineStr">
        <is>
          <t>(a) the provision of banking services by one credit institution as the correspondent to another credit institution as the respondent, including providing a current or other liability account and related services, such as cash management, international funds transfers, cheque clearing, payable-through accounts and foreign exchange services;&lt;div&gt;(b) the relationships between and among credit institutions and financial institutions including where similar services are provided by a correspondent institution to a respondent institution, and including relationships established for securities transactions or funds transfers;&lt;/div&gt;</t>
        </is>
      </c>
      <c r="CD88" t="inlineStr">
        <is>
          <t>a) La prestación de servicios bancarios de una entidad de crédito en calidad de corresponsal a otra entidad de crédito como cliente, incluidas, entre otras, la prestación de cuentas corrientes u otras cuentas de pasivo y servicios conexos, como gestión de efectivo, transferencias internacionales de fondos, compensación de cheques, cuentas de transferencias de pagos en otras plazas (&lt;i&gt;payable-through accounts&lt;/i&gt;) y servicios de cambio de divisas;&lt;div&gt;b) la relación entre entidades de crédito, entre entidades financieras y entre entidades de crédito y entidades financieras que presten servicios análogos a los de un corresponsal a un cliente, incluidas, entre otras, las relaciones establecidas para operaciones con valores o transferencias de fondos.&lt;br&gt;&lt;/div&gt;</t>
        </is>
      </c>
      <c r="CE88" t="inlineStr">
        <is>
          <t>a)pangateenuste osutamine ühe krediidiasutuse („&lt;i&gt;korrespondentpank&lt;/i&gt;“[&lt;a href="/entry/result/1071310/all" id="ENTRY_TO_ENTRY_CONVERTER" target="_blank"&gt;IATE:1071310&lt;/a&gt;]) 
poolt teisele krediidiasutusele („respondentpank“), sealhulgas 
arvelduskonto või muu passivakonto ning seonduvate teenuste osutamine, 
nagu rahahaldus, rahvusvahelised rahaülekanded, tšekkide lunastamine, 
laiendatud kasutusõigusega kontod ja valuutavahetusteenused; b)suhted krediidi- ja finantseerimisasutuste vahel, sealhulgas sellised 
suhted, mille puhul korrespondentpank osutab respondentpangale sarnaseid
 teenuseid, ning sellised suhted, mis on loodud väärtpaberitehingute või
 rahaülekannete tegemiseks</t>
        </is>
      </c>
      <c r="CF88" t="inlineStr">
        <is>
          <t>a) toiminta, jossa yksi pankki kirjeenvaihtajana tarjoaa vastapuolena olevalle toiselle pankille pankkipalveluja, kuten käyttötilin tai muun passiivatilin ja siihen liittyviä palveluja, kuten kassanhallintaa, kansainvälistä varainsiirtoa, sekkien lunastusta, maksujenvälitystilejä ja valuutanvaihtopalveluja;&lt;div&gt;b) 
luottolaitosten väliset, finanssilaitosten väliset sekä luotto- ja finanssilaitosten väliset suhteet, muun muassa suhteet, joissa kirjeenvaihtajalaitos tarjoaa vastaanottajalaitokselle samankaltaisia palveluja, ja suhteet, jotka on perustettu arvopaperikauppaa tai varainsiirtoa varten&lt;/div&gt;</t>
        </is>
      </c>
      <c r="CG88" t="inlineStr">
        <is>
          <t>&lt;div&gt;fourniture de services bancaires par un 
établissement de crédit en tant que «correspondant» à un autre 
établissement de crédit en tant que «client», y compris la mise à 
disposition d’un compte courant ou d’un autre compte de passif et la 
fourniture des services qui y sont liés, tels que la gestion de 
trésorerie, les transferts internationaux de fonds, la compensation de 
chèques, les comptes «de passage» (payable-through accounts), et les services de change;&lt;/div&gt;&lt;div&gt;ou&lt;/div&gt;&lt;div&gt;relations entre et parmi les établissements de crédit et les 
établissements financiers, y compris lorsque des services similaires 
sont fournis par un établissement correspondant à un établissement 
client, et comprenant les relations établies pour des opérations sur 
titres ou des transferts de fonds&lt;/div&gt;</t>
        </is>
      </c>
      <c r="CH88" t="inlineStr">
        <is>
          <t>(a)institiúid creidmheasa amháin do sholáthar seirbhísí baincéireachta mar an comhfhreagraí d’institiúid creidmheasa eile mar an freagróir, lena n‑áirítear cuntas dliteanais reatha nó eile agus seirbhísí gaolmhara a sholáthar, amhail bainistíocht airgid thirim, aistrithe cistí idirnáisiúnta, seiceáil imréitigh, iníoctha-trí chuntais agus seirbhísí malairte eachtraí; &lt;br&gt;(b)an caidreamh idir institiúidí creidmheasa agus institiúidí creidmheasa agus ina measc lena n‑áirítear mar a gcuireann institiúid comhfhreagraí seirbhísí comhchosúla ar fáil d’institiúid freagróra, agus lena n‑áirítear caidreamh a bunaíodh d’idirbhearta urrús nó d’aistrithe cistí</t>
        </is>
      </c>
      <c r="CI88" t="inlineStr">
        <is>
          <t>odnos:&lt;div&gt;(a) da jedna banka kao „korespondent” pruža bankovne usluge drugoj banci kao „respondentu”, uključujući pružanje tekućeg ili drugog računa pasive i povezanih usluga kao što su upravljanje gotovinom, međunarodni prijenosi novčanih sredstava, obračun čekova, prolazni računi te usluge deviznog poslovanja;&lt;/div&gt;&lt;div&gt;(b) odnosi između i unutar kreditnih institucija te financijskih institucija uključujući kada se slične usluge pružaju putem institucije korespondenta instituciji respondenta te uključujući odnose uspostavljene za transakcije vrijednosnim papirima ili prijenos novčanih sredstava&lt;/div&gt;</t>
        </is>
      </c>
      <c r="CJ88" t="inlineStr">
        <is>
          <t>a) egyes pénzügyi vagy befektetési szolgáltatások hitelintézet részére más hitelintézet általi biztosítása, ideértve különösen a fizetési számla vezetését, a készpénzellátást, a nemzetközi pénzátutalást, a csekkelszámolást és a devizaügyleteket,&lt;div&gt;b) kapcsolat kettő vagy több hasonló szolgáltatást nyújtó hitelintézet vagy pénzügyi szolgáltató között, ideértve különösen az értékpapírügyletek és a fizetési műveletek elszámolását;&lt;br&gt;&lt;/div&gt;</t>
        </is>
      </c>
      <c r="CK88" t="inlineStr">
        <is>
          <t>a) fornitura di servizi bancari da parte di una banca quale corrispondente ad un'altra banca quale rispondente, inclusi la messa a disposizione di un conto corrente o di un conto del passivo di altro tipo e dei relativi servizi quali la gestione della liquidità, i trasferimenti internazionali di fondi, la compensazione di assegni, i conti di passaggio e servizi di cambio;
&lt;br&gt; b) rapporti tra enti creditizi e tra enti creditizi e istituti finanziari compreso il caso in cui sono offerti servizi analoghi da un ente corrispondente a un ente rispondente, e che comprendono i rapporti istituiti a fini di operazioni in titoli o trasferimenti di fondi;</t>
        </is>
      </c>
      <c r="CL88" t="inlineStr">
        <is>
          <t>a) vienos kredito įstaigos (korespondentės) kitai kredito įstaigai (respondentei) teikiamos banko paslaugos, įskaitant einamosios sąskaitos arba kitų įsipareigojimų sąskaitos ir susijusių paslaugų, pavyzdžiui, pinigų valdymo, tarptautinių lėšų pervedimų, čekių tarpuskaitos, perleidžiamųjų sąskaitų ir užsienio valiutos keitimo paslaugų, suteikimą,&lt;div&gt;b) kredito įstaigų ir (arba) finansų įstaigų tarpusavio santykiai, įskaitant atvejus, kai įstaiga korespondentė teikia panašias paslaugas įstaigai respondentei, ir santykius, užmegztus vertybinių popierių sandorių arba lėšų pervedimo tikslais&lt;br&gt;&lt;/div&gt;</t>
        </is>
      </c>
      <c r="CM88" t="inlineStr">
        <is>
          <t>a) banku pakalpojumi, kurus viena banka kā korespondentbanka sniedz citai bankai kā respondentbankai un kuri var ietvert norēķinu vai cita pasīvu konta un saistītu pakalpojumu sniegšanu, piemēram, naudas pārvaldību, starptautiskos līdzekļu pārvedumus, norēķinus par čekiem, pastarpinātos kontus un ārvalstu valūtas maiņas pakalpojumus;&lt;div&gt;b) attiecības starp kredītiestādēm, starp finanšu iestādēm, kā arī kredītiestāžu un finanšu iestāžu starpā, ja korespondentiestāde sniedz respondentiestādei līdzīgus pakalpojumus un kas ietver attiecības, kuras izveidotas vērtspapīru darījumiem vai līdzekļu pārvedumiem&lt;/div&gt;</t>
        </is>
      </c>
      <c r="CN88" t="inlineStr">
        <is>
          <t>(a) il-forniment ta’ servizzi bankarji minn istituzzjoni ta’ kreditu waħda li taġixxi bħala l-korrispondent lil istituzzjoni ta’ kreditu oħra li taġixxi bħala r-&lt;a href="https://iate.europa.eu/entry/result/2217728/mt" target="_blank"&gt;rispondenti&lt;/a&gt;, inkluż il-forniment ta’ kont kurrenti jew ta' kont ta’ responsabbiltà ieħor u ta’ servizzi relatati, bħall-&lt;a href="https://iate.europa.eu/entry/result/2193268/mt" target="_blank"&gt;ġestjoni tal-likwidità&lt;/a&gt;, it-trasferimenti ta’ fondi internazzjonali, l-ikklerjar ta’ ċekkijiet, il-pagamenti permezz ta’ trasferimenti minn kontijiet u s-servizzi tal-kambju; &lt;br&gt;(b) ir-relazzjoni bejn u fost l-istituzzjonijiet ta’ kreditu u l-istituzzjonijiet finanzjarji, inkluż fejn jiġu forniti servizzi simili minn istituzzjoni korrispondenti lil istituzzjoni rispondenti, u inkluż ir-relazzjoni stabbilita għat-tranżazzjonijiet ta’ titoli jew għat-trasferimenti ta’ fondi</t>
        </is>
      </c>
      <c r="CO88" t="inlineStr">
        <is>
          <t>a) verlenen van bankdiensten door een bank als correspondent aan een andere bank als respondent, met inbegrip van het verstrekken van een lopende of andere passiefrekening en aanverwante diensten, zoals contantenbeheer, internationale geldovermakingen, verwerking van cheques, transitrekeningen ('payable-through accounts') en valutawisseldiensten;&lt;br&gt;b) betrekkingen tussen kredietinstellingen onderling, financiële instellingen onderling, en tussen kredietinstellingen en financiële instellingen waar soortgelijke diensten door een correspondentinstelling aan een respondentinstelling worden verleend, met inbegrip van betrekkingen die zijn aangegaan voor effectentransacties of geldovermakingen</t>
        </is>
      </c>
      <c r="CP88" t="inlineStr">
        <is>
          <t>a) świadczenie usług bankowych przez jedną instytucję kredytową jako „korespondenta” na rzecz innej instytucji bankowej jako „respondenta”, w tym świadczenie usług rachunku bieżącego lub innego rachunku zobowiązań oraz usług pokrewnych, takich jak usługi związane z zarządzaniem środkami pieniężnymi, międzynarodowymi transferami środków pieniężnych, rozliczaniem czeków, rachunkami przejściowymi oraz usługi wymiany walut;&lt;div&gt;b) relacje między instytucjami kredytowymi, instytucjami finansowymi oraz między instytucjami kredytowymi i finansowymi, w tym relacje w ramach których świadczone są podobne usługi przez instytucję będącą korespondentem na rzecz instytucji będącej respondentem, oraz relacje, które zostały ustanowione na potrzeby transakcji dotyczących papierów wartościowych lub na potrzeby transferów środków pieniężnych;&lt;br&gt;&lt;/div&gt;</t>
        </is>
      </c>
      <c r="CQ88" t="inlineStr">
        <is>
          <t>a) A prestação de serviços bancários por uma instituição de crédito, na qualidade de correspondente, a outra instituição de crédito, na qualidade de cliente, que incluam a disponibilização de uma conta corrente ou outra conta do passivo e serviços conexos, como gestão de numerário, transferências internacionais de fundos, compensação de cheques, contas correspondentes de transferência (&lt;i&gt;payable-through accounts&lt;/i&gt;) e serviços de câmbio;&lt;br&gt;b) As relações entre instituições de crédito, entre instituições financeiras e entre instituições de crédito e instituições financeiras, incluindo caso sejam prestados serviços similares por uma instituição correspondente a uma instituição cliente, e incluindo as relações estabelecidas para transações de valores mobiliários ou transferências de fundos.</t>
        </is>
      </c>
      <c r="CR88" t="inlineStr">
        <is>
          <t>1. furnizarea de servicii bancare de către o instituție de credit în calitate de corespondent pentru o altă instituție de credit în calitate de respondent, inclusiv servicii de cont curent sau de depozit și servicii conexe, precum gestionarea numerarului, transferuri transfrontaliere de fonduri, compensarea cecurilor, servicii de conturi de corespondent accesibile direct clienților și servicii de schimb valutar; 2. relația dintre o instituție de credit și o instituție financiară ori dintre două instituții financiare, în vederea prestării de servicii similare celor de la pct. 1 de către instituția corespondentă pentru instituția respondentă, inclusiv relațiile stabilite pentru tranzacții cu titluri de valoare sau transferuri de fonduri;</t>
        </is>
      </c>
      <c r="CS88" t="inlineStr">
        <is>
          <t>vzťah, ktorý predstavuje &lt;br&gt;a) poskytovanie bankových služieb jednou úverovou inštitúciou ako korešpondentom inej úverovej inštitúcii ako respondentovi vrátane poskytovania bežného účtu alebo iného účtu pasív a súvisiacich služieb, ako je riadenie hotovosti, zahraničné prevody finančných prostriedkov, zúčtovanie šekov, platobno-korešpondenčné účty a zmenárenské služby; &lt;br&gt;b) vzťahy medzi úverovými inštitúciami, medzi finančnými inštitúciami a medzi úverovými a finančnými inštitúciami navzájom vrátane vzťahov, v rámci ktorých poskytuje korešpondenčná inštitúcia podobné služby respondentskej inštitúcii, a vrátane vzťahov, ktoré sú založené na účely transakcií s cennými papiermi alebo prevodov finančných prostriedkov</t>
        </is>
      </c>
      <c r="CT88" t="inlineStr">
        <is>
          <t>(a) opravljanje bančnih storitev ene kreditne institucije kot korespondenta drugi kreditni instituciji kot respondentu, vključno z opravljanjem storitev v povezavi s tekočim računom ali drugim računom obveznosti in s tem povezanih storitev, kot so upravljanje denarnih sredstev, mednarodni prenosi sredstev, čekovni obračun, prehodni računi in menjalniške storitve;&lt;div&gt;(b) odnose med kreditnimi institucijami, finančnimi institucijami ter med kreditnimi in finančnimi institucijami, vključno kadar podobne storitve opravlja korespondenčna institucija za respondenčno institucijo in vključno z odnosi, vzpostavljenimi za transakcije z vrednostnimi papirji ali prenose sredstev;&lt;/div&gt;</t>
        </is>
      </c>
      <c r="CU88" t="inlineStr">
        <is>
          <t>a) tillhandahållande av banktjänster från ett kreditinstitut som korrespondent till ett annat kreditinstitut som motpart, inbegripet tillhandahållande av ett löpande konto eller annat passivkonto och härtill knutna tjänster, t.ex. likviditetsförvaltning, internationella överföringar av medel, checkavräkning, payable-through-konton och valutatjänster,&lt;br&gt;b) förbindelserna mellan kreditinstitut och finansiella institut där liknande tjänster tillhandahålls av ett korrespondentinstitut till ett motpartsinstitut, och inbegripet förbindelser som etablerats för värdepapperstransaktioner eller överföring av medel</t>
        </is>
      </c>
    </row>
    <row r="89">
      <c r="A89" s="1" t="str">
        <f>HYPERLINK("https://iate.europa.eu/entry/result/3620423/all", "3620423")</f>
        <v>3620423</v>
      </c>
      <c r="B89" t="inlineStr">
        <is>
          <t>FINANCE</t>
        </is>
      </c>
      <c r="C89" t="inlineStr">
        <is>
          <t>FINANCE|financial institutions and credit;FINANCE|free movement of capital|financial market|financial supervision;FINANCE|free movement of capital|free movement of capital|capital movement|recycling of capital|money laundering</t>
        </is>
      </c>
      <c r="D89" t="inlineStr">
        <is>
          <t>свързани сделки</t>
        </is>
      </c>
      <c r="E89" t="inlineStr">
        <is>
          <t>3</t>
        </is>
      </c>
      <c r="F89" t="inlineStr">
        <is>
          <t/>
        </is>
      </c>
      <c r="G89" t="inlineStr">
        <is>
          <t>související transakce</t>
        </is>
      </c>
      <c r="H89" t="inlineStr">
        <is>
          <t>3</t>
        </is>
      </c>
      <c r="I89" t="inlineStr">
        <is>
          <t/>
        </is>
      </c>
      <c r="J89" t="inlineStr">
        <is>
          <t>indbyrdes forbundne transaktioner</t>
        </is>
      </c>
      <c r="K89" t="inlineStr">
        <is>
          <t>3</t>
        </is>
      </c>
      <c r="L89" t="inlineStr">
        <is>
          <t/>
        </is>
      </c>
      <c r="M89" t="inlineStr">
        <is>
          <t>verbundene Transaktionen</t>
        </is>
      </c>
      <c r="N89" t="inlineStr">
        <is>
          <t>3</t>
        </is>
      </c>
      <c r="O89" t="inlineStr">
        <is>
          <t/>
        </is>
      </c>
      <c r="P89" t="inlineStr">
        <is>
          <t>συνδεδεμένες πράξεις</t>
        </is>
      </c>
      <c r="Q89" t="inlineStr">
        <is>
          <t>3</t>
        </is>
      </c>
      <c r="R89" t="inlineStr">
        <is>
          <t/>
        </is>
      </c>
      <c r="S89" t="inlineStr">
        <is>
          <t>linked transactions</t>
        </is>
      </c>
      <c r="T89" t="inlineStr">
        <is>
          <t>3</t>
        </is>
      </c>
      <c r="U89" t="inlineStr">
        <is>
          <t/>
        </is>
      </c>
      <c r="V89" t="inlineStr">
        <is>
          <t>transacciones relacionadas</t>
        </is>
      </c>
      <c r="W89" t="inlineStr">
        <is>
          <t>3</t>
        </is>
      </c>
      <c r="X89" t="inlineStr">
        <is>
          <t/>
        </is>
      </c>
      <c r="Y89" t="inlineStr">
        <is>
          <t>omavahel seotud tehingud</t>
        </is>
      </c>
      <c r="Z89" t="inlineStr">
        <is>
          <t>3</t>
        </is>
      </c>
      <c r="AA89" t="inlineStr">
        <is>
          <t/>
        </is>
      </c>
      <c r="AB89" t="inlineStr">
        <is>
          <t>toisiinsa kytköksissä olevat liiketoimet</t>
        </is>
      </c>
      <c r="AC89" t="inlineStr">
        <is>
          <t>3</t>
        </is>
      </c>
      <c r="AD89" t="inlineStr">
        <is>
          <t/>
        </is>
      </c>
      <c r="AE89" t="inlineStr">
        <is>
          <t>transactions liées</t>
        </is>
      </c>
      <c r="AF89" t="inlineStr">
        <is>
          <t>3</t>
        </is>
      </c>
      <c r="AG89" t="inlineStr">
        <is>
          <t/>
        </is>
      </c>
      <c r="AH89" t="inlineStr">
        <is>
          <t>idirbhearta comhnasctha</t>
        </is>
      </c>
      <c r="AI89" t="inlineStr">
        <is>
          <t>3</t>
        </is>
      </c>
      <c r="AJ89" t="inlineStr">
        <is>
          <t/>
        </is>
      </c>
      <c r="AK89" t="inlineStr">
        <is>
          <t>povezane transakcije</t>
        </is>
      </c>
      <c r="AL89" t="inlineStr">
        <is>
          <t>3</t>
        </is>
      </c>
      <c r="AM89" t="inlineStr">
        <is>
          <t/>
        </is>
      </c>
      <c r="AN89" t="inlineStr">
        <is>
          <t>ügyletsorozat</t>
        </is>
      </c>
      <c r="AO89" t="inlineStr">
        <is>
          <t>2</t>
        </is>
      </c>
      <c r="AP89" t="inlineStr">
        <is>
          <t>proposed</t>
        </is>
      </c>
      <c r="AQ89" t="inlineStr">
        <is>
          <t>operazioni collegate</t>
        </is>
      </c>
      <c r="AR89" t="inlineStr">
        <is>
          <t>3</t>
        </is>
      </c>
      <c r="AS89" t="inlineStr">
        <is>
          <t/>
        </is>
      </c>
      <c r="AT89" t="inlineStr">
        <is>
          <t>susiję sandoriai</t>
        </is>
      </c>
      <c r="AU89" t="inlineStr">
        <is>
          <t>3</t>
        </is>
      </c>
      <c r="AV89" t="inlineStr">
        <is>
          <t/>
        </is>
      </c>
      <c r="AW89" t="inlineStr">
        <is>
          <t>saistīti darījumi</t>
        </is>
      </c>
      <c r="AX89" t="inlineStr">
        <is>
          <t>2</t>
        </is>
      </c>
      <c r="AY89" t="inlineStr">
        <is>
          <t/>
        </is>
      </c>
      <c r="AZ89" t="inlineStr">
        <is>
          <t>tranżazzjonijiet konnessi</t>
        </is>
      </c>
      <c r="BA89" t="inlineStr">
        <is>
          <t>3</t>
        </is>
      </c>
      <c r="BB89" t="inlineStr">
        <is>
          <t/>
        </is>
      </c>
      <c r="BC89" t="inlineStr">
        <is>
          <t>onderling samenhangende transacties</t>
        </is>
      </c>
      <c r="BD89" t="inlineStr">
        <is>
          <t>3</t>
        </is>
      </c>
      <c r="BE89" t="inlineStr">
        <is>
          <t/>
        </is>
      </c>
      <c r="BF89" t="inlineStr">
        <is>
          <t>transakcje powiązane</t>
        </is>
      </c>
      <c r="BG89" t="inlineStr">
        <is>
          <t>3</t>
        </is>
      </c>
      <c r="BH89" t="inlineStr">
        <is>
          <t/>
        </is>
      </c>
      <c r="BI89" t="inlineStr">
        <is>
          <t>transações associadas</t>
        </is>
      </c>
      <c r="BJ89" t="inlineStr">
        <is>
          <t>3</t>
        </is>
      </c>
      <c r="BK89" t="inlineStr">
        <is>
          <t/>
        </is>
      </c>
      <c r="BL89" t="inlineStr">
        <is>
          <t>tranzacții legate între ele</t>
        </is>
      </c>
      <c r="BM89" t="inlineStr">
        <is>
          <t>3</t>
        </is>
      </c>
      <c r="BN89" t="inlineStr">
        <is>
          <t/>
        </is>
      </c>
      <c r="BO89" t="inlineStr">
        <is>
          <t>prepojené transakcie</t>
        </is>
      </c>
      <c r="BP89" t="inlineStr">
        <is>
          <t>3</t>
        </is>
      </c>
      <c r="BQ89" t="inlineStr">
        <is>
          <t/>
        </is>
      </c>
      <c r="BR89" t="inlineStr">
        <is>
          <t>povezane transakcije</t>
        </is>
      </c>
      <c r="BS89" t="inlineStr">
        <is>
          <t>3</t>
        </is>
      </c>
      <c r="BT89" t="inlineStr">
        <is>
          <t/>
        </is>
      </c>
      <c r="BU89" t="inlineStr">
        <is>
          <t>förbundna transaktioner</t>
        </is>
      </c>
      <c r="BV89" t="inlineStr">
        <is>
          <t>3</t>
        </is>
      </c>
      <c r="BW89" t="inlineStr">
        <is>
          <t/>
        </is>
      </c>
      <c r="BX89" t="inlineStr">
        <is>
          <t>две или повече сделки с еднакъв или сходен произход и местоназначение за конкретен период от време</t>
        </is>
      </c>
      <c r="BY89" t="inlineStr">
        <is>
          <t>dvě nebo více transakcí se stejným nebo podobným původem a místem určení za určité časové období</t>
        </is>
      </c>
      <c r="BZ89" t="inlineStr">
        <is>
          <t>to eller flere transaktioner af enten identisk eller lignende oprindelse og med enten identiske eller lignende anvendelsesformål over en specifik periode</t>
        </is>
      </c>
      <c r="CA89" t="inlineStr">
        <is>
          <t>zwei oder mehr Transaktionen mit identischer oder ähnlicher Herkunft und Bestimmung innerhalb eines bestimmten Zeitraums</t>
        </is>
      </c>
      <c r="CB89" t="inlineStr">
        <is>
          <t>δύο ή περισσότερες πράξεις με προέλευση και προορισμό που είναι ταυτόσημοι ή παρεμφερείς, στη διάρκεια συγκεκριμένου χρονικού διαστήματος</t>
        </is>
      </c>
      <c r="CC89" t="inlineStr">
        <is>
          <t>two or more transactions with either identical or similar origin and destination, over a specific period of time</t>
        </is>
      </c>
      <c r="CD89" t="inlineStr">
        <is>
          <t>Dos o más transacciones que tienen un origen y un destino idéntico o similar, durante un período concreto.</t>
        </is>
      </c>
      <c r="CE89" t="inlineStr">
        <is>
          <t>kaks või enam sama või sarnase päritolu ja sihtkohaga tehingut kindla ajavahemiku jooksul</t>
        </is>
      </c>
      <c r="CF89" t="inlineStr">
        <is>
          <t>kaksi tai useampi liiketoimi, joilla on täsmälleen samanlainen tai samankaltainen alkuperä ja päämäärä tietyllä ajanjaksolla</t>
        </is>
      </c>
      <c r="CG89" t="inlineStr">
        <is>
          <t>deux transactions ou plus dont l’origine et la destination sont identiques ou similaires, sur une période donnée</t>
        </is>
      </c>
      <c r="CH89" t="inlineStr">
        <is>
          <t/>
        </is>
      </c>
      <c r="CI89" t="inlineStr">
        <is>
          <t>dvije ili više transakcija identičnog ili sličnog polazišta i odredišta u određenom vremenskom razdoblju</t>
        </is>
      </c>
      <c r="CJ89" t="inlineStr">
        <is>
          <t>meghatározott időtartamon belül végzett két vagy több ügylet, amelyek indítási vagy rendeltetési helye azonos vagy hasonló;</t>
        </is>
      </c>
      <c r="CK89" t="inlineStr">
        <is>
          <t>due o più operazioni finanziarie con origine e destinazione identiche o simili nell'arco di un periodo di tempo determinato</t>
        </is>
      </c>
      <c r="CL89" t="inlineStr">
        <is>
          <t>du ar daugiau per tam tikrą laikotarpį įvykdytų vienodos arba panašios kilmės ir paskirties sandorių</t>
        </is>
      </c>
      <c r="CM89" t="inlineStr">
        <is>
          <t>divi vai vairāki darījumi ar identisku vai līdzīgu izcelsmi un galamērķi noteiktā laikposmā</t>
        </is>
      </c>
      <c r="CN89" t="inlineStr">
        <is>
          <t>żewġ tranżazzjonijiet jew aktar b’oriġini u b’destinazzjoni identiċi jew simili, fuq perjodu ta’ żmien speċifiku</t>
        </is>
      </c>
      <c r="CO89" t="inlineStr">
        <is>
          <t>twee of meer transacties met dezelfde of een vergelijkbare oorsprong en bestemming, gedurende een specifieke periode</t>
        </is>
      </c>
      <c r="CP89" t="inlineStr">
        <is>
          <t>co najmniej dwie transakcje o identycznym lub podobnym pochodzeniu i przeznaczeniu, w określonym czasie</t>
        </is>
      </c>
      <c r="CQ89" t="inlineStr">
        <is>
          <t>Duas ou mais transações com origem e destino idênticos ou semelhantes, durante um determinado período de tempo.</t>
        </is>
      </c>
      <c r="CR89" t="inlineStr">
        <is>
          <t>două sau mai multe tranzacții având origine și 
destinație identice sau similare, într-o anumită perioadă de timp</t>
        </is>
      </c>
      <c r="CS89" t="inlineStr">
        <is>
          <t>dve alebo viaceré transakcie s rovnakým alebo podobným pôvodom a miestom určenia za určité časové obdobie</t>
        </is>
      </c>
      <c r="CT89" t="inlineStr">
        <is>
          <t>dve ali več transakcij z istim ali podobnim izvorom in namembnim krajem v določenem obdobju</t>
        </is>
      </c>
      <c r="CU89" t="inlineStr">
        <is>
          <t>två eller flera transaktioner med identiskt eller liknande ursprung och destination, under en specifik tidsperiod</t>
        </is>
      </c>
    </row>
    <row r="90">
      <c r="A90" s="1" t="str">
        <f>HYPERLINK("https://iate.europa.eu/entry/result/1092274/all", "1092274")</f>
        <v>1092274</v>
      </c>
      <c r="B90" t="inlineStr">
        <is>
          <t>FINANCE;LAW;POLITICS</t>
        </is>
      </c>
      <c r="C90" t="inlineStr">
        <is>
          <t>FINANCE|free movement of capital|free movement of capital|financial legislation;CJEU|LAW|Financial and banking law;POLITICS|politics and public safety|public safety|political violence|terrorism;FINANCE|free movement of capital|free movement of capital|capital movement|recycling of capital|money laundering</t>
        </is>
      </c>
      <c r="D90" t="inlineStr">
        <is>
          <t>изрична доверителна собственост</t>
        </is>
      </c>
      <c r="E90" t="inlineStr">
        <is>
          <t>3</t>
        </is>
      </c>
      <c r="F90" t="inlineStr">
        <is>
          <t/>
        </is>
      </c>
      <c r="G90" t="inlineStr">
        <is>
          <t>výslovně zřízený svěřenský fond|výslovné svěřenství</t>
        </is>
      </c>
      <c r="H90" t="inlineStr">
        <is>
          <t>3|3</t>
        </is>
      </c>
      <c r="I90" t="inlineStr">
        <is>
          <t>|</t>
        </is>
      </c>
      <c r="J90" t="inlineStr">
        <is>
          <t>viljesbestemt trust</t>
        </is>
      </c>
      <c r="K90" t="inlineStr">
        <is>
          <t>3</t>
        </is>
      </c>
      <c r="L90" t="inlineStr">
        <is>
          <t/>
        </is>
      </c>
      <c r="M90" t="inlineStr">
        <is>
          <t>Express Trust</t>
        </is>
      </c>
      <c r="N90" t="inlineStr">
        <is>
          <t>3</t>
        </is>
      </c>
      <c r="O90" t="inlineStr">
        <is>
          <t/>
        </is>
      </c>
      <c r="P90" t="inlineStr">
        <is>
          <t>ρητό εμπίστευμα</t>
        </is>
      </c>
      <c r="Q90" t="inlineStr">
        <is>
          <t>3</t>
        </is>
      </c>
      <c r="R90" t="inlineStr">
        <is>
          <t/>
        </is>
      </c>
      <c r="S90" t="inlineStr">
        <is>
          <t>express trust</t>
        </is>
      </c>
      <c r="T90" t="inlineStr">
        <is>
          <t>3</t>
        </is>
      </c>
      <c r="U90" t="inlineStr">
        <is>
          <t/>
        </is>
      </c>
      <c r="V90" t="inlineStr">
        <is>
          <t>fideicomiso (del tipo «trust») expreso</t>
        </is>
      </c>
      <c r="W90" t="inlineStr">
        <is>
          <t>3</t>
        </is>
      </c>
      <c r="X90" t="inlineStr">
        <is>
          <t/>
        </is>
      </c>
      <c r="Y90" t="inlineStr">
        <is>
          <t>lepinguline usaldushaldus</t>
        </is>
      </c>
      <c r="Z90" t="inlineStr">
        <is>
          <t>3</t>
        </is>
      </c>
      <c r="AA90" t="inlineStr">
        <is>
          <t/>
        </is>
      </c>
      <c r="AB90" t="inlineStr">
        <is>
          <t>express trust -järjestely</t>
        </is>
      </c>
      <c r="AC90" t="inlineStr">
        <is>
          <t>3</t>
        </is>
      </c>
      <c r="AD90" t="inlineStr">
        <is>
          <t/>
        </is>
      </c>
      <c r="AE90" t="inlineStr">
        <is>
          <t>fiducie explicite|fiducie expresse|trust exprès</t>
        </is>
      </c>
      <c r="AF90" t="inlineStr">
        <is>
          <t>2|3|3</t>
        </is>
      </c>
      <c r="AG90" t="inlineStr">
        <is>
          <t>admitted||</t>
        </is>
      </c>
      <c r="AH90" t="inlineStr">
        <is>
          <t>iontaobhas sainráite</t>
        </is>
      </c>
      <c r="AI90" t="inlineStr">
        <is>
          <t>3</t>
        </is>
      </c>
      <c r="AJ90" t="inlineStr">
        <is>
          <t/>
        </is>
      </c>
      <c r="AK90" t="inlineStr">
        <is>
          <t>trust osnovan izričitom izjavom</t>
        </is>
      </c>
      <c r="AL90" t="inlineStr">
        <is>
          <t>3</t>
        </is>
      </c>
      <c r="AM90" t="inlineStr">
        <is>
          <t/>
        </is>
      </c>
      <c r="AN90" t="inlineStr">
        <is>
          <t>kifejezett bizalmi vagyonkezelési konstrukció</t>
        </is>
      </c>
      <c r="AO90" t="inlineStr">
        <is>
          <t>2</t>
        </is>
      </c>
      <c r="AP90" t="inlineStr">
        <is>
          <t>proposed</t>
        </is>
      </c>
      <c r="AQ90" t="inlineStr">
        <is>
          <t>trust espresso</t>
        </is>
      </c>
      <c r="AR90" t="inlineStr">
        <is>
          <t>3</t>
        </is>
      </c>
      <c r="AS90" t="inlineStr">
        <is>
          <t/>
        </is>
      </c>
      <c r="AT90" t="inlineStr">
        <is>
          <t>tiesioginės patikos fondas</t>
        </is>
      </c>
      <c r="AU90" t="inlineStr">
        <is>
          <t>3</t>
        </is>
      </c>
      <c r="AV90" t="inlineStr">
        <is>
          <t/>
        </is>
      </c>
      <c r="AW90" t="inlineStr">
        <is>
          <t>tiešs trasts|tieši izveidots trasts</t>
        </is>
      </c>
      <c r="AX90" t="inlineStr">
        <is>
          <t>3|2</t>
        </is>
      </c>
      <c r="AY90" t="inlineStr">
        <is>
          <t>|</t>
        </is>
      </c>
      <c r="AZ90" t="inlineStr">
        <is>
          <t>trust espress</t>
        </is>
      </c>
      <c r="BA90" t="inlineStr">
        <is>
          <t>3</t>
        </is>
      </c>
      <c r="BB90" t="inlineStr">
        <is>
          <t/>
        </is>
      </c>
      <c r="BC90" t="inlineStr">
        <is>
          <t>express trust</t>
        </is>
      </c>
      <c r="BD90" t="inlineStr">
        <is>
          <t>3</t>
        </is>
      </c>
      <c r="BE90" t="inlineStr">
        <is>
          <t/>
        </is>
      </c>
      <c r="BF90" t="inlineStr">
        <is>
          <t>trust, który powstał w drodze czynności prawnej</t>
        </is>
      </c>
      <c r="BG90" t="inlineStr">
        <is>
          <t>3</t>
        </is>
      </c>
      <c r="BH90" t="inlineStr">
        <is>
          <t/>
        </is>
      </c>
      <c r="BI90" t="inlineStr">
        <is>
          <t>fundo fiduciário explícito</t>
        </is>
      </c>
      <c r="BJ90" t="inlineStr">
        <is>
          <t>3</t>
        </is>
      </c>
      <c r="BK90" t="inlineStr">
        <is>
          <t/>
        </is>
      </c>
      <c r="BL90" t="inlineStr">
        <is>
          <t>trust expres</t>
        </is>
      </c>
      <c r="BM90" t="inlineStr">
        <is>
          <t>3</t>
        </is>
      </c>
      <c r="BN90" t="inlineStr">
        <is>
          <t/>
        </is>
      </c>
      <c r="BO90" t="inlineStr">
        <is>
          <t>účelovo zriadená správa zvereného majetku</t>
        </is>
      </c>
      <c r="BP90" t="inlineStr">
        <is>
          <t>3</t>
        </is>
      </c>
      <c r="BQ90" t="inlineStr">
        <is>
          <t/>
        </is>
      </c>
      <c r="BR90" t="inlineStr">
        <is>
          <t>izrecni sklad</t>
        </is>
      </c>
      <c r="BS90" t="inlineStr">
        <is>
          <t>3</t>
        </is>
      </c>
      <c r="BT90" t="inlineStr">
        <is>
          <t/>
        </is>
      </c>
      <c r="BU90" t="inlineStr">
        <is>
          <t>klassisk trust</t>
        </is>
      </c>
      <c r="BV90" t="inlineStr">
        <is>
          <t>3</t>
        </is>
      </c>
      <c r="BW90" t="inlineStr">
        <is>
          <t/>
        </is>
      </c>
      <c r="BX90" t="inlineStr">
        <is>
          <t/>
        </is>
      </c>
      <c r="BY90" t="inlineStr">
        <is>
          <t>druh &lt;a href="https://iate.europa.eu/entry/slideshow/1637229238033/794311/cs" target="_blank"&gt;svěřenství&lt;/a&gt;, které je výslovně a záměrně zřízeno pro konkrétní účel a jehož zřízení neuložil soud</t>
        </is>
      </c>
      <c r="BZ90" t="inlineStr">
        <is>
          <t/>
        </is>
      </c>
      <c r="CA90" t="inlineStr">
        <is>
          <t>im angelsächsischen Bereich anzutreffende besondere Erscheinungsform des Trusts, der durch einfache Vermögensübergabe durch den Settlor (= Gründer) und die Übernahme des Vermögens durch den Trustee (=Eigentümer und (gebundener) Verwalter des Trustvermögens) entsteht auf Grundlage einer Trusturkunde und ohne Intervention eines Gerichts</t>
        </is>
      </c>
      <c r="CB90" t="inlineStr">
        <is>
          <t>τύπος εμπιστεύματος που δμιουργείται με ρητό τρόπο και γραπτώς, για συγκεκριμένο σκοπό και εκ προθέσεως, αντί να επιβάλλεται από δικαστήριο</t>
        </is>
      </c>
      <c r="CC90" t="inlineStr">
        <is>
          <t>type of trust that is made expressely in writing for a specific purpose and intentionally rather than being imposed by a court&lt;sup&gt;*&lt;/sup&gt;</t>
        </is>
      </c>
      <c r="CD90" t="inlineStr">
        <is>
          <t>Fideicomiso claramente
creado por el fideicomitente, generalmente en forma de
documento (como una escritura de fideicomiso).</t>
        </is>
      </c>
      <c r="CE90" t="inlineStr">
        <is>
          <t>selgesõnaliselt väljendatud ja harilikult kirjaliku kokkuleppega loodud usaldushaldus</t>
        </is>
      </c>
      <c r="CF90" t="inlineStr">
        <is>
          <t/>
        </is>
      </c>
      <c r="CG90" t="inlineStr">
        <is>
          <t>dans la common law, &lt;a href="https://iate.europa.eu/entry/result/2233441/fr" target="_blank"&gt;fiducie &lt;/a&gt;constituée lorsqu'un constituant (le «&lt;i&gt;settlor&lt;/i&gt;») exprime clairement son intention de
créer un «&lt;i&gt;trust&lt;/i&gt;»</t>
        </is>
      </c>
      <c r="CH90" t="inlineStr">
        <is>
          <t/>
        </is>
      </c>
      <c r="CI90" t="inlineStr">
        <is>
          <t/>
        </is>
      </c>
      <c r="CJ90" t="inlineStr">
        <is>
          <t>írásba foglalva, meghatározott céllal és szándékosan létrehozott vagyonkezelési konstrukció, szemben a bíróság által elrendelt vagyonkezeléssel</t>
        </is>
      </c>
      <c r="CK90" t="inlineStr">
        <is>
          <t>trust frutto di una manifestazione esplicita di volontà del disponente, solitamente in forma di documento</t>
        </is>
      </c>
      <c r="CL90" t="inlineStr">
        <is>
          <t/>
        </is>
      </c>
      <c r="CM90" t="inlineStr">
        <is>
          <t>trasts, kuru ir skaidri izveidojis
dibinātājs (parasti – dokumenta formā, tas ir, kā rakstveida trasta līgumu)</t>
        </is>
      </c>
      <c r="CN90" t="inlineStr">
        <is>
          <t>tip ta' &lt;a href="https://iate.europa.eu/entry/result/794311/mt" target="_blank"&gt;trust&lt;/a&gt; li jsir bil-miktub intenzjonalment u għal skop speċifiku, u li ma jkunx impost minn qorti</t>
        </is>
      </c>
      <c r="CO90" t="inlineStr">
        <is>
          <t>soort trust die wordt opgericht door de bewuste wilsuiting van een persoon (de settlor of insteller van de trust)</t>
        </is>
      </c>
      <c r="CP90" t="inlineStr">
        <is>
          <t>podstawowa forma trustu, w ramach której założyciel trustu dokonuje rozporządzenia prawem majątkowym na rzecz powiernika, a ten zobowiązany jest do zarządzania nim w imieniu własnym, ale z korzyścią dla osoby trzeciej</t>
        </is>
      </c>
      <c r="CQ90" t="inlineStr">
        <is>
          <t>Tipo de fundo fiduciário
(&lt;a href="https://iate.europa.eu/entry/result/794311/pt" target="_blank"&gt;&lt;i&gt;trust&lt;/i&gt;&lt;/a&gt;) para cuja constituição basta a vontade expressa do fundador, por
escrito, para um propósito específico, não sendo imposto por um tribunal.</t>
        </is>
      </c>
      <c r="CR90" t="inlineStr">
        <is>
          <t/>
        </is>
      </c>
      <c r="CS90" t="inlineStr">
        <is>
          <t>typ trustu, ktorý je výslovne vytvorený na konkrétne účely a úmyselne, aby sa predišlo jeho vytvoreniu na základe rozhodnutia súdu</t>
        </is>
      </c>
      <c r="CT90" t="inlineStr">
        <is>
          <t/>
        </is>
      </c>
      <c r="CU90" t="inlineStr">
        <is>
          <t/>
        </is>
      </c>
    </row>
    <row r="91">
      <c r="A91" s="1" t="str">
        <f>HYPERLINK("https://iate.europa.eu/entry/result/3579637/all", "3579637")</f>
        <v>3579637</v>
      </c>
      <c r="B91" t="inlineStr">
        <is>
          <t>FINANCE</t>
        </is>
      </c>
      <c r="C91" t="inlineStr">
        <is>
          <t>FINANCE|free movement of capital|financial market|financial supervision;FINANCE|free movement of capital|free movement of capital|capital movement|recycling of capital|money laundering</t>
        </is>
      </c>
      <c r="D91" t="inlineStr">
        <is>
          <t>целенасочени финансови санкции</t>
        </is>
      </c>
      <c r="E91" t="inlineStr">
        <is>
          <t>3</t>
        </is>
      </c>
      <c r="F91" t="inlineStr">
        <is>
          <t/>
        </is>
      </c>
      <c r="G91" t="inlineStr">
        <is>
          <t>cílené finanční sankce</t>
        </is>
      </c>
      <c r="H91" t="inlineStr">
        <is>
          <t>3</t>
        </is>
      </c>
      <c r="I91" t="inlineStr">
        <is>
          <t/>
        </is>
      </c>
      <c r="J91" t="inlineStr">
        <is>
          <t>målrettede finansielle sanktioner</t>
        </is>
      </c>
      <c r="K91" t="inlineStr">
        <is>
          <t>3</t>
        </is>
      </c>
      <c r="L91" t="inlineStr">
        <is>
          <t/>
        </is>
      </c>
      <c r="M91" t="inlineStr">
        <is>
          <t>gezielte finanzielle Sanktionen</t>
        </is>
      </c>
      <c r="N91" t="inlineStr">
        <is>
          <t>3</t>
        </is>
      </c>
      <c r="O91" t="inlineStr">
        <is>
          <t/>
        </is>
      </c>
      <c r="P91" t="inlineStr">
        <is>
          <t>στοχευμένες οικονομικές κυρώσεις</t>
        </is>
      </c>
      <c r="Q91" t="inlineStr">
        <is>
          <t>3</t>
        </is>
      </c>
      <c r="R91" t="inlineStr">
        <is>
          <t/>
        </is>
      </c>
      <c r="S91" t="inlineStr">
        <is>
          <t>targeted financial sanction|targeted financial sanctions</t>
        </is>
      </c>
      <c r="T91" t="inlineStr">
        <is>
          <t>1|3</t>
        </is>
      </c>
      <c r="U91" t="inlineStr">
        <is>
          <t>|</t>
        </is>
      </c>
      <c r="V91" t="inlineStr">
        <is>
          <t>sanciones financieras específicas</t>
        </is>
      </c>
      <c r="W91" t="inlineStr">
        <is>
          <t>3</t>
        </is>
      </c>
      <c r="X91" t="inlineStr">
        <is>
          <t/>
        </is>
      </c>
      <c r="Y91" t="inlineStr">
        <is>
          <t>sihipärased finantssanktsioonid</t>
        </is>
      </c>
      <c r="Z91" t="inlineStr">
        <is>
          <t>3</t>
        </is>
      </c>
      <c r="AA91" t="inlineStr">
        <is>
          <t>proposed</t>
        </is>
      </c>
      <c r="AB91" t="inlineStr">
        <is>
          <t>kohdennetut talouspakotteet</t>
        </is>
      </c>
      <c r="AC91" t="inlineStr">
        <is>
          <t>3</t>
        </is>
      </c>
      <c r="AD91" t="inlineStr">
        <is>
          <t/>
        </is>
      </c>
      <c r="AE91" t="inlineStr">
        <is>
          <t>sanctions financières ciblées</t>
        </is>
      </c>
      <c r="AF91" t="inlineStr">
        <is>
          <t>3</t>
        </is>
      </c>
      <c r="AG91" t="inlineStr">
        <is>
          <t/>
        </is>
      </c>
      <c r="AH91" t="inlineStr">
        <is>
          <t>smachtbhannaí airgeadais spriocdhírithe</t>
        </is>
      </c>
      <c r="AI91" t="inlineStr">
        <is>
          <t>3</t>
        </is>
      </c>
      <c r="AJ91" t="inlineStr">
        <is>
          <t/>
        </is>
      </c>
      <c r="AK91" t="inlineStr">
        <is>
          <t>ciljane financijske sankcije</t>
        </is>
      </c>
      <c r="AL91" t="inlineStr">
        <is>
          <t>3</t>
        </is>
      </c>
      <c r="AM91" t="inlineStr">
        <is>
          <t/>
        </is>
      </c>
      <c r="AN91" t="inlineStr">
        <is>
          <t>célzott pénzügyi szankciók</t>
        </is>
      </c>
      <c r="AO91" t="inlineStr">
        <is>
          <t>4</t>
        </is>
      </c>
      <c r="AP91" t="inlineStr">
        <is>
          <t/>
        </is>
      </c>
      <c r="AQ91" t="inlineStr">
        <is>
          <t>sanzioni finanziarie mirate</t>
        </is>
      </c>
      <c r="AR91" t="inlineStr">
        <is>
          <t>3</t>
        </is>
      </c>
      <c r="AS91" t="inlineStr">
        <is>
          <t/>
        </is>
      </c>
      <c r="AT91" t="inlineStr">
        <is>
          <t>tikslinės finansinės sankcijos</t>
        </is>
      </c>
      <c r="AU91" t="inlineStr">
        <is>
          <t>3</t>
        </is>
      </c>
      <c r="AV91" t="inlineStr">
        <is>
          <t/>
        </is>
      </c>
      <c r="AW91" t="inlineStr">
        <is>
          <t>mērķtiecīgas finanšu sankcijas</t>
        </is>
      </c>
      <c r="AX91" t="inlineStr">
        <is>
          <t>3</t>
        </is>
      </c>
      <c r="AY91" t="inlineStr">
        <is>
          <t/>
        </is>
      </c>
      <c r="AZ91" t="inlineStr">
        <is>
          <t>sanzjonijiet finanzjarji mmirati</t>
        </is>
      </c>
      <c r="BA91" t="inlineStr">
        <is>
          <t>3</t>
        </is>
      </c>
      <c r="BB91" t="inlineStr">
        <is>
          <t/>
        </is>
      </c>
      <c r="BC91" t="inlineStr">
        <is>
          <t>gerichte financiële sancties</t>
        </is>
      </c>
      <c r="BD91" t="inlineStr">
        <is>
          <t>3</t>
        </is>
      </c>
      <c r="BE91" t="inlineStr">
        <is>
          <t/>
        </is>
      </c>
      <c r="BF91" t="inlineStr">
        <is>
          <t>ukierunkowane sankcje finansowe</t>
        </is>
      </c>
      <c r="BG91" t="inlineStr">
        <is>
          <t>3</t>
        </is>
      </c>
      <c r="BH91" t="inlineStr">
        <is>
          <t/>
        </is>
      </c>
      <c r="BI91" t="inlineStr">
        <is>
          <t>sanções financeiras específicas</t>
        </is>
      </c>
      <c r="BJ91" t="inlineStr">
        <is>
          <t>3</t>
        </is>
      </c>
      <c r="BK91" t="inlineStr">
        <is>
          <t/>
        </is>
      </c>
      <c r="BL91" t="inlineStr">
        <is>
          <t>sancțiuni financiare specifice</t>
        </is>
      </c>
      <c r="BM91" t="inlineStr">
        <is>
          <t>3</t>
        </is>
      </c>
      <c r="BN91" t="inlineStr">
        <is>
          <t/>
        </is>
      </c>
      <c r="BO91" t="inlineStr">
        <is>
          <t>cielené finančné sankcie</t>
        </is>
      </c>
      <c r="BP91" t="inlineStr">
        <is>
          <t>3</t>
        </is>
      </c>
      <c r="BQ91" t="inlineStr">
        <is>
          <t/>
        </is>
      </c>
      <c r="BR91" t="inlineStr">
        <is>
          <t>ciljno usmerjena finančna sankcija|ciljna finančna sankcija</t>
        </is>
      </c>
      <c r="BS91" t="inlineStr">
        <is>
          <t>2|3</t>
        </is>
      </c>
      <c r="BT91" t="inlineStr">
        <is>
          <t>|</t>
        </is>
      </c>
      <c r="BU91" t="inlineStr">
        <is>
          <t>riktade ekonomiska sanktioner</t>
        </is>
      </c>
      <c r="BV91" t="inlineStr">
        <is>
          <t>3</t>
        </is>
      </c>
      <c r="BW91" t="inlineStr">
        <is>
          <t/>
        </is>
      </c>
      <c r="BX91" t="inlineStr">
        <is>
          <t>както блокиране на активи, така и забрани за предоставяне на средства или други активи, пряко или косвено, в полза на определени лица и правни субекти съгласно решения на Съвета, приети на основание на член 29 от Договора за Европейския съюз, и регламенти на Съвета, приети на основание на член 215 от Договора за функционирането на Европейския съюз</t>
        </is>
      </c>
      <c r="BY91" t="inlineStr">
        <is>
          <t>zmrazení aktiv i zákaz zpřístupnění finančních prostředků nebo jiných aktiv, přímo či nepřímo, ve prospěch určených osob a subjektů podle rozhodnutí Rady přijatých na základě článku 29 Smlouvy o Evropské unii a nařízení Rady přijatých na základě článku 215 Smlouvy o fungování Evropské unie</t>
        </is>
      </c>
      <c r="BZ91" t="inlineStr">
        <is>
          <t>både indefrysning af aktiver og forbud mod at gøre pengemidler eller andre aktiver tilgængelige, direkte eller indirekte, til fordel for udpegede personer og enheder i henhold til artikel Rådets afgørelser, som er vedtaget på grundlag af artikel 29 i traktaten om Den Europæiske Union, og Rådets forordninger, som er vedtaget på grundlag af artikel 215 i traktaten om Den Europæiske Unions funktionsmåde</t>
        </is>
      </c>
      <c r="CA91" t="inlineStr">
        <is>
          <t>sowohl das Einfrieren von Vermögenswerten als auch das Verbot, Gelder oder andere Vermögenswerte unmittelbar oder mittelbar zugunsten der Personen und Organisationen bereitzustellen, die in Beschlüssen des Rates auf der Grundlage von Artikel 29 des Vertrags über die Europäische Union auf der Grundlage von Artikel 215 des Vertrags über die Arbeitsweise der Europäischen Union benannt wurden</t>
        </is>
      </c>
      <c r="CB91" t="inlineStr">
        <is>
          <t>κυρώσεις που συνίστανται αφενός σε δέσμευση περιουσιακών στοιχείων και, αφετέρου, σε απαγορεύσεις διάθεσης κεφαλαίων ή άλλων περιουσιακών στοιχείων, άμεσα ή έμμεσα, προς όφελος προσώπων και οντοτήτων που κατονομάζονται δυνάμει των αποφάσεων του Συμβουλίου που εκδίδονται βάσει του άρθρου 29 της Συνθήκης για την Ευρωπαϊκή Ένωση και των κανονισμών του Συμβουλίου που εκδίδονται βάσει του άρθρου 215 της Συνθήκης για τη λειτουργία της Ευρωπαϊκής Ένωσης</t>
        </is>
      </c>
      <c r="CC91" t="inlineStr">
        <is>
          <t>both asset freezing and prohibitions to make funds or other assets available, directly or indirectly, for the benefit of designated persons and entities pursuant to Council Decisions adopted on the basis of Article 29 of the Treaty on European Union and Council Regulations adopted on the basis of Article 215 of the Treaty on the Functioning of the European Union</t>
        </is>
      </c>
      <c r="CD91" t="inlineStr">
        <is>
          <t>Embargo de bienes y prohibición de poner a disposición, directa o indirectamente, fondos y otros activos en beneficio de personas y entidades designadas conforme a las Decisiones del Consejo adoptadas sobre la base del artículo 29 del Tratado de la Unión Europea y los Reglamentos del Consejo adoptados sobre la base del artículo 215 del Tratado de Funcionamiento de la Unión Europea.</t>
        </is>
      </c>
      <c r="CE91" t="inlineStr">
        <is>
          <t>nii varade külmutamine kui ka keeld teha rahalisi vahendeid või muud 
vara otseselt või kaudselt kättesaadavaks määratud isikute ja 
ettevõtjate kasuks vastavalt Euroopa Liidu lepingu artikli 29 alusel 
vastu võetud nõukogu otsustele ning Euroopa Liidu toimimise lepingu 
artikli 215 alusel vastu võetud nõukogu määrustele</t>
        </is>
      </c>
      <c r="CF91" t="inlineStr">
        <is>
          <t>sekä varojen jäädyttäminen että kiellot antaa suoraan tai välillisesti varoja käyttöön nimettyjen henkilöiden ja yhteisöjen hyväksi Euroopan unionista tehdyn sopimuksen 29 artiklan perusteella annettujen neuvoston päätösten sekä Euroopan unionin toiminnasta tehdyn sopimuksen 215 artiklan perusteella annettujen neuvoston asetusten nojalla</t>
        </is>
      </c>
      <c r="CG91" t="inlineStr">
        <is>
          <t>à la fois gel des avoirs et interdiction de mettre des fonds 
ou d’autres avoirs à disposition, directement ou indirectement, de 
personnes et d’entités désignées en vertu de décisions du Conseil 
adoptées sur la base de l’article 29 du traité sur l’Union européenne et
 de règlements du Conseil adoptés sur la base de l’article 215 du traité
 sur le fonctionnement de l’Union européenne</t>
        </is>
      </c>
      <c r="CH91" t="inlineStr">
        <is>
          <t>idir reo sócmhainní agus toirmisc ar chur cistí nó sócmhainní eile ar fáil, go díreach nó go hindíreach, chun tairbhe na ndaoine agus na n‑eintiteas ainmnithe de bhun Chinntí ón gComhairle a glacadh ar bhonn Airteagal 29 den Chonradh ar an Aontas Eorpach agus Rialacháin ón gComhairle a glacadh ar bhonn Airteagal 215 den Chonradh ar Fheidhmiú an Aontais Eorpaigh</t>
        </is>
      </c>
      <c r="CI91" t="inlineStr">
        <is>
          <t>zamrzavanje imovine i zabrana izravnog ili neizravnog stavljanja na raspolaganje financijskih sredstava ili druge imovine u korist osoba i subjekata uvrštenih na popis u skladu s odlukama Vijeća donesenima na temelju članka 29. Ugovora o Europskoj uniji i uredbama Vijeća donesenima na temelju članka 215. Ugovora o funkcioniranju Europske unije</t>
        </is>
      </c>
      <c r="CJ91" t="inlineStr">
        <is>
          <t>az Európai Unióról szóló szerződés 29. cikke alapján elfogadott tanácsi határozatoknak és az Európai Unió működéséről szóló szerződés 215. cikke alapján elfogadott tanácsi rendeleteknek megfelelően a vagyoni eszközök befagyasztása, valamint a pénzeszközöknek vagy egyéb eszközöknek a jegyzékbe vett személyek és szervezetek javára történő közvetlen vagy közvetett rendelkezésre bocsátására vonatkozó tilalmak</t>
        </is>
      </c>
      <c r="CK91" t="inlineStr">
        <is>
          <t>congelamento dei beni e divieto di mettere a disposizione, direttamente o indirettamente, fondi o altri beni a beneficio di persone ed entità designate a norma delle decisioni del Consiglio adottate sulla base dell'articolo 29 del trattato sull'Unione europea e dei regolamenti del Consiglio adottati sulla base dell'articolo 215 del trattato sul funzionamento dell'Unione europea</t>
        </is>
      </c>
      <c r="CL91" t="inlineStr">
        <is>
          <t>turto įšaldymas ir draudimas tiesiogiai ar netiesiogiai teikti lėšas ar kitą turtą į sąrašą įtrauktiems asmenims ir subjektams pagal Tarybos sprendimus, priimtus remiantis Europos Sąjungos sutarties 29 straipsniu, ir Tarybos reglamentus, priimtus remiantis Sutarties dėl Europos Sąjungos veikimo 215 straipsniu</t>
        </is>
      </c>
      <c r="CM91" t="inlineStr">
        <is>
          <t>gan aktīvu iesaldēšana, gan aizliegumi tieši vai netieši darīt pieejamus līdzekļus vai citus aktīvus kādu personu un subjektu labā saskaņā ar Padomes lēmumiem, kas pieņemti, pamatojoties uz Līguma par Eiropas Savienību 29. pantu, un Padomes regulām, kas pieņemtas, pamatojoties uz Līguma par Eiropas Savienības darbību 215. pantu</t>
        </is>
      </c>
      <c r="CN91" t="inlineStr">
        <is>
          <t>l-iffriżar tal-assi kif ukoll il-projbizzjonijiet fuq it-tqegħid għad-dispożizzjoni ta' fondi jew ta' assi oħrajn, direttament jew indirettament, għall-benefiċċju ta’ persuni u ta’ entitajiet deżinjati skont id-Deċiżjonijiet tal-Kunsill adottati fuq il-bażi tal-Artikolu 29 tat-Trattat dwar l-Unjoni Ewropea u tar-Regolamenti tal-Kunsill adottati fuq il-bażi tal-Artikolu 215 tat-Trattat dwar il-Funzjonament tal-Unjoni Ewropea</t>
        </is>
      </c>
      <c r="CO91" t="inlineStr">
        <is>
          <t>zowel de bevriezing van vermogensbestanddelen als het verbod op het beschikbaar stellen van geldmiddelen of andere vermogensbestanddelen, direct of indirect, ten behoeve van aangewezen personen en entiteiten op grond van besluiten van de Raad die zijn vastgesteld op grond van artikel 29 van het Verdrag betreffende de Europese Unie en verordeningen van de Raad die zijn vastgesteld op basis van artikel 215 van het Verdrag betreffende de werking van de Europese Unie</t>
        </is>
      </c>
      <c r="CP91" t="inlineStr">
        <is>
          <t>obowiązek zamrożenia wszelkich środków finansowych oraz gospodarczych osób i podmiotów, których polityka lub postępowanie budzą sprzeciw społeczności międzynarodowej, jak i zakaz bezpośredniego lub pośredniego udostępniania środków finansowych bądź gospodarczych tym osobom lub jednostkom, lub udostępniania tych środków na ich korzyść</t>
        </is>
      </c>
      <c r="CQ91" t="inlineStr">
        <is>
          <t>Tanto o congelamento de ativos como a proibição de disponibilizar, direta ou indiretamente, fundos ou outros ativos em benefício de pessoas e entidades designadas, nos termos de Decisões do Conselho adotadas com base no artigo 29.º do Tratado da União Europeia e de regulamentos do Conselho adotados com base no artigo 215.º do Tratado sobre o Funcionamento da União Europeia.</t>
        </is>
      </c>
      <c r="CR91" t="inlineStr">
        <is>
          <t>atât înghețarea activelor, cât și interdicțiile 
de a pune la dispoziție, direct sau indirect, fonduri sau alte active în beneficiul 
persoanelor și entităților desemnate în temeiul deciziilor Consiliului adoptate în baza 
articolului 29 din Tratatul privind Uniunea Europeană și al regulamentelor 
Consiliului adoptate în baza articolului 215 din Tratatul privind funcționarea Uniunii 
Europene</t>
        </is>
      </c>
      <c r="CS91" t="inlineStr">
        <is>
          <t>zmrazenie aktív a zákazy priameho alebo nepriameho sprístupnenia finančných prostriedkov alebo iných aktív v prospech označených osôb a subjektov podľa rozhodnutí Rady prijatých na základe článku 29 Zmluvy o Európskej únii a nariadení Rady prijatých na základe článku 215 Zmluvy o fungovaní Európskej únie</t>
        </is>
      </c>
      <c r="CT91" t="inlineStr">
        <is>
          <t>zamrznitev sredstev in prepovedi neposrednega ali posrednega dajanja na voljo finančnih ali drugih sredstev v korist oseb in subjektov, uvrščenih na seznam, v skladu s sklepi Sveta, sprejetimi na podlagi člena 29 Pogodbe o Evropski uniji, in uredbami Sveta, sprejetimi na podlagi člena 215 Pogodbe o delovanju Evropske unije</t>
        </is>
      </c>
      <c r="CU91" t="inlineStr">
        <is>
          <t>frysning av tillgångar och förbud mot att ställa medel eller andra tillgångar till förfogande, direkt eller indirekt, till förmån för personer och enheter som anges i beslut som antas av rådet på grundval av artikel 29 i fördraget om Europeiska unionen och förordningar som antas av rådet på grundval av artikel 215 i fördraget om Europeiska unionens funktionssätt</t>
        </is>
      </c>
    </row>
    <row r="92">
      <c r="A92" s="1" t="str">
        <f>HYPERLINK("https://iate.europa.eu/entry/result/2217728/all", "2217728")</f>
        <v>2217728</v>
      </c>
      <c r="B92" t="inlineStr">
        <is>
          <t>FINANCE</t>
        </is>
      </c>
      <c r="C92" t="inlineStr">
        <is>
          <t>FINANCE|financial institutions and credit;FINANCE|free movement of capital|financial market|financial supervision</t>
        </is>
      </c>
      <c r="D92" t="inlineStr">
        <is>
          <t>институция респондент</t>
        </is>
      </c>
      <c r="E92" t="inlineStr">
        <is>
          <t>3</t>
        </is>
      </c>
      <c r="F92" t="inlineStr">
        <is>
          <t/>
        </is>
      </c>
      <c r="G92" t="inlineStr">
        <is>
          <t>respondenční instituce</t>
        </is>
      </c>
      <c r="H92" t="inlineStr">
        <is>
          <t>3</t>
        </is>
      </c>
      <c r="I92" t="inlineStr">
        <is>
          <t/>
        </is>
      </c>
      <c r="J92" t="inlineStr">
        <is>
          <t>respondentinstitut</t>
        </is>
      </c>
      <c r="K92" t="inlineStr">
        <is>
          <t>3</t>
        </is>
      </c>
      <c r="L92" t="inlineStr">
        <is>
          <t/>
        </is>
      </c>
      <c r="M92" t="inlineStr">
        <is>
          <t>Respondenzinstitut</t>
        </is>
      </c>
      <c r="N92" t="inlineStr">
        <is>
          <t>3</t>
        </is>
      </c>
      <c r="O92" t="inlineStr">
        <is>
          <t/>
        </is>
      </c>
      <c r="P92" t="inlineStr">
        <is>
          <t>ίδρυμα πελάτης</t>
        </is>
      </c>
      <c r="Q92" t="inlineStr">
        <is>
          <t>3</t>
        </is>
      </c>
      <c r="R92" t="inlineStr">
        <is>
          <t/>
        </is>
      </c>
      <c r="S92" t="inlineStr">
        <is>
          <t>respondent institution</t>
        </is>
      </c>
      <c r="T92" t="inlineStr">
        <is>
          <t>3</t>
        </is>
      </c>
      <c r="U92" t="inlineStr">
        <is>
          <t/>
        </is>
      </c>
      <c r="V92" t="inlineStr">
        <is>
          <t>entidad corresponsal</t>
        </is>
      </c>
      <c r="W92" t="inlineStr">
        <is>
          <t>3</t>
        </is>
      </c>
      <c r="X92" t="inlineStr">
        <is>
          <t/>
        </is>
      </c>
      <c r="Y92" t="inlineStr">
        <is>
          <t>respondentasutus</t>
        </is>
      </c>
      <c r="Z92" t="inlineStr">
        <is>
          <t>3</t>
        </is>
      </c>
      <c r="AA92" t="inlineStr">
        <is>
          <t/>
        </is>
      </c>
      <c r="AB92" t="inlineStr">
        <is>
          <t>vastapuolena toimiva laitos</t>
        </is>
      </c>
      <c r="AC92" t="inlineStr">
        <is>
          <t>3</t>
        </is>
      </c>
      <c r="AD92" t="inlineStr">
        <is>
          <t/>
        </is>
      </c>
      <c r="AE92" t="inlineStr">
        <is>
          <t>établissement client</t>
        </is>
      </c>
      <c r="AF92" t="inlineStr">
        <is>
          <t>3</t>
        </is>
      </c>
      <c r="AG92" t="inlineStr">
        <is>
          <t/>
        </is>
      </c>
      <c r="AH92" t="inlineStr">
        <is>
          <t>institiúid is freagróir</t>
        </is>
      </c>
      <c r="AI92" t="inlineStr">
        <is>
          <t>3</t>
        </is>
      </c>
      <c r="AJ92" t="inlineStr">
        <is>
          <t/>
        </is>
      </c>
      <c r="AK92" t="inlineStr">
        <is>
          <t>respondentna institucija</t>
        </is>
      </c>
      <c r="AL92" t="inlineStr">
        <is>
          <t>3</t>
        </is>
      </c>
      <c r="AM92" t="inlineStr">
        <is>
          <t/>
        </is>
      </c>
      <c r="AN92" t="inlineStr">
        <is>
          <t>válaszadó intézmény|levelezett intézmény</t>
        </is>
      </c>
      <c r="AO92" t="inlineStr">
        <is>
          <t>3|2</t>
        </is>
      </c>
      <c r="AP92" t="inlineStr">
        <is>
          <t>|</t>
        </is>
      </c>
      <c r="AQ92" t="inlineStr">
        <is>
          <t>ente rispondente</t>
        </is>
      </c>
      <c r="AR92" t="inlineStr">
        <is>
          <t>3</t>
        </is>
      </c>
      <c r="AS92" t="inlineStr">
        <is>
          <t/>
        </is>
      </c>
      <c r="AT92" t="inlineStr">
        <is>
          <t>įstaiga respondentė</t>
        </is>
      </c>
      <c r="AU92" t="inlineStr">
        <is>
          <t>3</t>
        </is>
      </c>
      <c r="AV92" t="inlineStr">
        <is>
          <t/>
        </is>
      </c>
      <c r="AW92" t="inlineStr">
        <is>
          <t>respondentiestāde</t>
        </is>
      </c>
      <c r="AX92" t="inlineStr">
        <is>
          <t>3</t>
        </is>
      </c>
      <c r="AY92" t="inlineStr">
        <is>
          <t/>
        </is>
      </c>
      <c r="AZ92" t="inlineStr">
        <is>
          <t>istituzzjoni rispondenti</t>
        </is>
      </c>
      <c r="BA92" t="inlineStr">
        <is>
          <t>3</t>
        </is>
      </c>
      <c r="BB92" t="inlineStr">
        <is>
          <t/>
        </is>
      </c>
      <c r="BC92" t="inlineStr">
        <is>
          <t>respondentinstelling</t>
        </is>
      </c>
      <c r="BD92" t="inlineStr">
        <is>
          <t>3</t>
        </is>
      </c>
      <c r="BE92" t="inlineStr">
        <is>
          <t/>
        </is>
      </c>
      <c r="BF92" t="inlineStr">
        <is>
          <t>instytucja będąca respondentem</t>
        </is>
      </c>
      <c r="BG92" t="inlineStr">
        <is>
          <t>3</t>
        </is>
      </c>
      <c r="BH92" t="inlineStr">
        <is>
          <t/>
        </is>
      </c>
      <c r="BI92" t="inlineStr">
        <is>
          <t>instituição cliente</t>
        </is>
      </c>
      <c r="BJ92" t="inlineStr">
        <is>
          <t>3</t>
        </is>
      </c>
      <c r="BK92" t="inlineStr">
        <is>
          <t/>
        </is>
      </c>
      <c r="BL92" t="inlineStr">
        <is>
          <t>instituție respondentă</t>
        </is>
      </c>
      <c r="BM92" t="inlineStr">
        <is>
          <t>3</t>
        </is>
      </c>
      <c r="BN92" t="inlineStr">
        <is>
          <t/>
        </is>
      </c>
      <c r="BO92" t="inlineStr">
        <is>
          <t>respondentská inštitúcia</t>
        </is>
      </c>
      <c r="BP92" t="inlineStr">
        <is>
          <t>3</t>
        </is>
      </c>
      <c r="BQ92" t="inlineStr">
        <is>
          <t/>
        </is>
      </c>
      <c r="BR92" t="inlineStr">
        <is>
          <t>respondenčna institucija</t>
        </is>
      </c>
      <c r="BS92" t="inlineStr">
        <is>
          <t>3</t>
        </is>
      </c>
      <c r="BT92" t="inlineStr">
        <is>
          <t/>
        </is>
      </c>
      <c r="BU92" t="inlineStr">
        <is>
          <t>motpartsinstitut</t>
        </is>
      </c>
      <c r="BV92" t="inlineStr">
        <is>
          <t>3</t>
        </is>
      </c>
      <c r="BW92" t="inlineStr">
        <is>
          <t/>
        </is>
      </c>
      <c r="BX92" t="inlineStr">
        <is>
          <t/>
        </is>
      </c>
      <c r="BY92" t="inlineStr">
        <is>
          <t>banka nebo finanční instituce, které jsou poskytovány bankovní nebo jiné podobné služby</t>
        </is>
      </c>
      <c r="BZ92" t="inlineStr">
        <is>
          <t/>
        </is>
      </c>
      <c r="CA92" t="inlineStr">
        <is>
          <t/>
        </is>
      </c>
      <c r="CB92" t="inlineStr">
        <is>
          <t>τράπεζα ή χρηματοπιστωτικό ίδρυμα το οποίο παρέχει υπηρεσίες ανταποκρίτριας τράπεζας ή άλλες παρόμοιες υπηρεσίες</t>
        </is>
      </c>
      <c r="CC92" t="inlineStr">
        <is>
          <t>bank or financial institution to which correspondent banking or other similar services are provided</t>
        </is>
      </c>
      <c r="CD92" t="inlineStr">
        <is>
          <t>&lt;div&gt;Entidad financiera que presta servicios de corresponsalía bancaria a otra entidad que necesita prestar un servicio en un tercer país en el que no tiene presencia física o en el que, teniendo presencia física, no tiene acceso al sistema de pagos de su moneda.&lt;br&gt;&lt;/div&gt;</t>
        </is>
      </c>
      <c r="CE92" t="inlineStr">
        <is>
          <t>krediidi- ja finantseerimisasutuste vahelise &lt;i&gt;korrespondentsuhte&lt;/i&gt; [&lt;a href="/entry/result/3620424/all" id="ENTRY_TO_ENTRY_CONVERTER" target="_blank"&gt;IATE:3620424&lt;/a&gt;] see pool, kellele osutatakse panga- või muid sarnaseid teenuseid</t>
        </is>
      </c>
      <c r="CF92" t="inlineStr">
        <is>
          <t/>
        </is>
      </c>
      <c r="CG92" t="inlineStr">
        <is>
          <t>banque ou institution financière à qui une institution correspondante fournit des services financiers</t>
        </is>
      </c>
      <c r="CH92" t="inlineStr">
        <is>
          <t/>
        </is>
      </c>
      <c r="CI92" t="inlineStr">
        <is>
          <t/>
        </is>
      </c>
      <c r="CJ92" t="inlineStr">
        <is>
          <t>bank vagy pénzügyi vállalkozás, amely részére levelező banki vagy hasonló szolgáltatásokat nyújtanak</t>
        </is>
      </c>
      <c r="CK92" t="inlineStr">
        <is>
          <t>nel quadro di un rapporto di corrispondenza tra enti creditizi e tra enti creditizi e istituti finanziari, ente a cui un ente corrispondente mette a disposizione servizi</t>
        </is>
      </c>
      <c r="CL92" t="inlineStr">
        <is>
          <t>finansų įstaiga, kuriai teikiamos banko paslaugos, įskaitant einamosios sąskaitos arba kitų įsipareigojimų sąskaitos ir susijusių paslaugų, pavyzdžiui, pinigų valdymo, tarptautinių lėšų pervedimų, čekių tarpuskaitos, perleidžiamųjų sąskaitų ir užsienio valiutos keitimo paslaugų, suteikimą</t>
        </is>
      </c>
      <c r="CM92" t="inlineStr">
        <is>
          <t/>
        </is>
      </c>
      <c r="CN92" t="inlineStr">
        <is>
          <t>bank jew istituzzjoni finanzjarja li jingħatawlu/ha servizzi bankarji korrispondenti jew servizzi oħrajn simili mingħand fornitur ta' servizzi ta' pagament</t>
        </is>
      </c>
      <c r="CO92" t="inlineStr">
        <is>
          <t>bank, kredietinstelling en/of financiële instelling waaraan bankdiensten of soortgelijke diensten worden verleend door een correspondentinstelling</t>
        </is>
      </c>
      <c r="CP92" t="inlineStr">
        <is>
          <t>bank lub instytucja finansowa, na rzecz której świadczone są usługi korespondenckie</t>
        </is>
      </c>
      <c r="CQ92" t="inlineStr">
        <is>
          <t>Instituição financeira à qual são prestados serviços de &lt;a href="https://iate.europa.eu/entry/result/111386/pt" target="_blank"&gt;correspondente bancário&lt;/a&gt; ou outros seriços semelhantes.</t>
        </is>
      </c>
      <c r="CR92" t="inlineStr">
        <is>
          <t/>
        </is>
      </c>
      <c r="CS92" t="inlineStr">
        <is>
          <t>banka alebo finančná inštitúcia, ktorej sa poskytujú korešpondenčné alebo iné podobné služby</t>
        </is>
      </c>
      <c r="CT92" t="inlineStr">
        <is>
          <t/>
        </is>
      </c>
      <c r="CU92" t="inlineStr">
        <is>
          <t/>
        </is>
      </c>
    </row>
    <row r="93">
      <c r="A93" s="1" t="str">
        <f>HYPERLINK("https://iate.europa.eu/entry/result/1568585/all", "1568585")</f>
        <v>1568585</v>
      </c>
      <c r="B93" t="inlineStr">
        <is>
          <t>FINANCE;LAW</t>
        </is>
      </c>
      <c r="C93" t="inlineStr">
        <is>
          <t>FINANCE|financial institutions and credit;LAW|civil law|civil law|contract|mortgage</t>
        </is>
      </c>
      <c r="D93" t="inlineStr">
        <is>
          <t>кредитор по ипотечен кредит</t>
        </is>
      </c>
      <c r="E93" t="inlineStr">
        <is>
          <t>3</t>
        </is>
      </c>
      <c r="F93" t="inlineStr">
        <is>
          <t/>
        </is>
      </c>
      <c r="G93" t="inlineStr">
        <is>
          <t>hypoteční věřitel</t>
        </is>
      </c>
      <c r="H93" t="inlineStr">
        <is>
          <t>3</t>
        </is>
      </c>
      <c r="I93" t="inlineStr">
        <is>
          <t/>
        </is>
      </c>
      <c r="J93" t="inlineStr">
        <is>
          <t>pantekreditor</t>
        </is>
      </c>
      <c r="K93" t="inlineStr">
        <is>
          <t>3</t>
        </is>
      </c>
      <c r="L93" t="inlineStr">
        <is>
          <t/>
        </is>
      </c>
      <c r="M93" t="inlineStr">
        <is>
          <t>Hypothekarkreditgeber</t>
        </is>
      </c>
      <c r="N93" t="inlineStr">
        <is>
          <t>3</t>
        </is>
      </c>
      <c r="O93" t="inlineStr">
        <is>
          <t/>
        </is>
      </c>
      <c r="P93" t="inlineStr">
        <is>
          <t>ενυπόθηκος δανειστής|πιστωτικός φορέας ενυπόθηκης πίστης</t>
        </is>
      </c>
      <c r="Q93" t="inlineStr">
        <is>
          <t>3|3</t>
        </is>
      </c>
      <c r="R93" t="inlineStr">
        <is>
          <t>|</t>
        </is>
      </c>
      <c r="S93" t="inlineStr">
        <is>
          <t>mortgage creditor</t>
        </is>
      </c>
      <c r="T93" t="inlineStr">
        <is>
          <t>3</t>
        </is>
      </c>
      <c r="U93" t="inlineStr">
        <is>
          <t/>
        </is>
      </c>
      <c r="V93" t="inlineStr">
        <is>
          <t>prestamista de créditos hipotecarios</t>
        </is>
      </c>
      <c r="W93" t="inlineStr">
        <is>
          <t>3</t>
        </is>
      </c>
      <c r="X93" t="inlineStr">
        <is>
          <t/>
        </is>
      </c>
      <c r="Y93" t="inlineStr">
        <is>
          <t>hüpoteekkrediidiandja</t>
        </is>
      </c>
      <c r="Z93" t="inlineStr">
        <is>
          <t>3</t>
        </is>
      </c>
      <c r="AA93" t="inlineStr">
        <is>
          <t/>
        </is>
      </c>
      <c r="AB93" t="inlineStr">
        <is>
          <t>asuntoluottojen tarjoaja</t>
        </is>
      </c>
      <c r="AC93" t="inlineStr">
        <is>
          <t>3</t>
        </is>
      </c>
      <c r="AD93" t="inlineStr">
        <is>
          <t/>
        </is>
      </c>
      <c r="AE93" t="inlineStr">
        <is>
          <t>créancier inscrit|créancier hypothécaire|prêteur hypothécaire</t>
        </is>
      </c>
      <c r="AF93" t="inlineStr">
        <is>
          <t>3|3|3</t>
        </is>
      </c>
      <c r="AG93" t="inlineStr">
        <is>
          <t>||</t>
        </is>
      </c>
      <c r="AH93" t="inlineStr">
        <is>
          <t>creidiúnaí morgáiste</t>
        </is>
      </c>
      <c r="AI93" t="inlineStr">
        <is>
          <t>3</t>
        </is>
      </c>
      <c r="AJ93" t="inlineStr">
        <is>
          <t/>
        </is>
      </c>
      <c r="AK93" t="inlineStr">
        <is>
          <t>hipotekarni vjerovnik</t>
        </is>
      </c>
      <c r="AL93" t="inlineStr">
        <is>
          <t>3</t>
        </is>
      </c>
      <c r="AM93" t="inlineStr">
        <is>
          <t/>
        </is>
      </c>
      <c r="AN93" t="inlineStr">
        <is>
          <t>jelzálog-hitelező</t>
        </is>
      </c>
      <c r="AO93" t="inlineStr">
        <is>
          <t>3</t>
        </is>
      </c>
      <c r="AP93" t="inlineStr">
        <is>
          <t/>
        </is>
      </c>
      <c r="AQ93" t="inlineStr">
        <is>
          <t>creditore ipotecario</t>
        </is>
      </c>
      <c r="AR93" t="inlineStr">
        <is>
          <t>3</t>
        </is>
      </c>
      <c r="AS93" t="inlineStr">
        <is>
          <t/>
        </is>
      </c>
      <c r="AT93" t="inlineStr">
        <is>
          <t>hipotekos kreditorius</t>
        </is>
      </c>
      <c r="AU93" t="inlineStr">
        <is>
          <t>3</t>
        </is>
      </c>
      <c r="AV93" t="inlineStr">
        <is>
          <t/>
        </is>
      </c>
      <c r="AW93" t="inlineStr">
        <is>
          <t>hipotekārais kreditors|hipotekārā kredīta kreditors</t>
        </is>
      </c>
      <c r="AX93" t="inlineStr">
        <is>
          <t>3|2</t>
        </is>
      </c>
      <c r="AY93" t="inlineStr">
        <is>
          <t>|</t>
        </is>
      </c>
      <c r="AZ93" t="inlineStr">
        <is>
          <t>kreditur ipotekarju</t>
        </is>
      </c>
      <c r="BA93" t="inlineStr">
        <is>
          <t>3</t>
        </is>
      </c>
      <c r="BB93" t="inlineStr">
        <is>
          <t/>
        </is>
      </c>
      <c r="BC93" t="inlineStr">
        <is>
          <t>hypotheeknemer|hypotheekverstrekker|hypothecaire schuldeiser|hypotheekhouder</t>
        </is>
      </c>
      <c r="BD93" t="inlineStr">
        <is>
          <t>3|3|3|3</t>
        </is>
      </c>
      <c r="BE93" t="inlineStr">
        <is>
          <t>|||</t>
        </is>
      </c>
      <c r="BF93" t="inlineStr">
        <is>
          <t>kredytodawca hipoteczny</t>
        </is>
      </c>
      <c r="BG93" t="inlineStr">
        <is>
          <t>3</t>
        </is>
      </c>
      <c r="BH93" t="inlineStr">
        <is>
          <t/>
        </is>
      </c>
      <c r="BI93" t="inlineStr">
        <is>
          <t>credor hipotecário</t>
        </is>
      </c>
      <c r="BJ93" t="inlineStr">
        <is>
          <t>3</t>
        </is>
      </c>
      <c r="BK93" t="inlineStr">
        <is>
          <t/>
        </is>
      </c>
      <c r="BL93" t="inlineStr">
        <is>
          <t>creditor ipotecar</t>
        </is>
      </c>
      <c r="BM93" t="inlineStr">
        <is>
          <t>3</t>
        </is>
      </c>
      <c r="BN93" t="inlineStr">
        <is>
          <t/>
        </is>
      </c>
      <c r="BO93" t="inlineStr">
        <is>
          <t>hypotekárny veriteľ</t>
        </is>
      </c>
      <c r="BP93" t="inlineStr">
        <is>
          <t>3</t>
        </is>
      </c>
      <c r="BQ93" t="inlineStr">
        <is>
          <t/>
        </is>
      </c>
      <c r="BR93" t="inlineStr">
        <is>
          <t>dajalec hipotekarnih kreditov</t>
        </is>
      </c>
      <c r="BS93" t="inlineStr">
        <is>
          <t>3</t>
        </is>
      </c>
      <c r="BT93" t="inlineStr">
        <is>
          <t/>
        </is>
      </c>
      <c r="BU93" t="inlineStr">
        <is>
          <t>kreditgivare som erbjuder hypotekslån</t>
        </is>
      </c>
      <c r="BV93" t="inlineStr">
        <is>
          <t>3</t>
        </is>
      </c>
      <c r="BW93" t="inlineStr">
        <is>
          <t/>
        </is>
      </c>
      <c r="BX93" t="inlineStr">
        <is>
          <t>кредитор съгласно определението в член 4, точка 2 от Директива 2014/17/ЕС на Европейския парламент и на Съвета</t>
        </is>
      </c>
      <c r="BY93" t="inlineStr">
        <is>
          <t>fyzická nebo právnická osoba, která při výkonu své živnosti, podnikání nebo povolání poskytuje nebo slibuje poskytnout úvěr spadající do oblasti působnosti článku 3 směrnice 2014/17/EU</t>
        </is>
      </c>
      <c r="BZ93" t="inlineStr">
        <is>
          <t>fysisk eller juridisk person, der yder eller giver tilsagn om at yde kredit, der falder ind under anvendelsesområdet for artikel 3 i direktiv 2014/17/EU, som led i udøvelsen af sin erhvervsmæssige virksomhed</t>
        </is>
      </c>
      <c r="CA93" t="inlineStr">
        <is>
          <t>Kreditgeber im Sinne von Artikel 4 Nummer 2 der Richtlinie 2014/17/EU des Europäischen Parlaments und des Rates</t>
        </is>
      </c>
      <c r="CB93" t="inlineStr">
        <is>
          <t>κάθε φυσικό ή νομικό πρόσωπο που χορηγεί ή υπόσχεται να χορηγήσει πίστωση η οποία εμπίπτει στο πεδίο εφαρμογής του άρθρου 3 της οδηγίας 2014/17/ΕΕ, στο πλαίσιο της εμπορικής, επιχειρηματικής ή επαγγελματικής του δραστηριότητας</t>
        </is>
      </c>
      <c r="CC93" t="inlineStr">
        <is>
          <t>natural or
legal person who grants or promises to grant credit falling within the scope of
Article 3 of Directive 2014/17/EU in the course of his trade, business
or profession</t>
        </is>
      </c>
      <c r="CD93" t="inlineStr">
        <is>
          <t>Todo prestamista según se define en el artículo 4, punto 2, de la Directiva 2014/17/UE del Parlamento Europeo y del Consejo.</t>
        </is>
      </c>
      <c r="CE93" t="inlineStr">
        <is>
          <t>füüsiline või juriidiline isik, kes annab või lubab anda direktiivi 2014/17/EL artikli 3 
kohaldamisalasse jäävat krediiti oma kaubandus-, äri- või kutsetegevuse 
käigus</t>
        </is>
      </c>
      <c r="CF93" t="inlineStr">
        <is>
          <t>luonnollinen henkilö tai oikeushenkilö, joka elinkeino-, liike- tai ammattitoiminnassaan myöntää tai lupaa myöntää direktiivin 2014/17/EU 3 artiklan soveltamisalaan kuuluvia luottoja</t>
        </is>
      </c>
      <c r="CG93" t="inlineStr">
        <is>
          <t>toute personne physique ou morale qui consent ou s’engage à consentir un
 crédit relevant du champ d’application de l’article 3 de la directive 2014/17/UE sur les contrats de crédit aux consommateurs relatifs aux biens immobiliers à usage résidentiel dans le cadre de
 l’exercice de ses activités commerciales ou professionnelles</t>
        </is>
      </c>
      <c r="CH93" t="inlineStr">
        <is>
          <t/>
        </is>
      </c>
      <c r="CI93" t="inlineStr">
        <is>
          <t/>
        </is>
      </c>
      <c r="CJ93" t="inlineStr">
        <is>
          <t>a 2014/17/EU európai parlamenti és tanácsi irányelv 47 4. cikkének 2. pontjában meghatározott – ingatlanokra bejegyzett jelzálog által biztosított hiteleket nyújtó – hitelező</t>
        </is>
      </c>
      <c r="CK93" t="inlineStr">
        <is>
          <t>creditore che, vantando un credito garantito da ipoteca, si trova avvantaggiato rispetto ad altri creditori per la posizione di preferenza a lui accordata in caso di esecuzione sul bene garantito</t>
        </is>
      </c>
      <c r="CL93" t="inlineStr">
        <is>
          <t>paskolos davėjas, kuriam užstatomas turtas yra paskolos grąžinimo garantas</t>
        </is>
      </c>
      <c r="CM93" t="inlineStr">
        <is>
          <t/>
        </is>
      </c>
      <c r="CN93" t="inlineStr">
        <is>
          <t>persuna fiżika jew ġuridika li tagħti jew twiegħed li tagħti kreditu li jaqa’ fil-kamp ta’ applikazzjoni tal-Artikolu 3 tad-Direttiva 2014/17/UE fl-eżerċizzju tal-attività kummerċjali, imprenditorjali jew professjonali tagħha</t>
        </is>
      </c>
      <c r="CO93" t="inlineStr">
        <is>
          <t>natuurlijke persoon of rechtspersoon die in het kader van de uitoefening van zijn bedrijfs- of beroepsactiviteiten binnen de werkingssfeer van artikel 3 van Richtlijn 2014/17/EU hypothecair krediet verleent of toezegt</t>
        </is>
      </c>
      <c r="CP93" t="inlineStr">
        <is>
          <t>osoba fizyczna lub prawna, która udziela kredytu lub daje przyrzeczenie udzielenia kredytu hipotecznego w ramach wykonywanej przez siebie działalności handlowej, gospodarczej lub zawodowej</t>
        </is>
      </c>
      <c r="CQ93" t="inlineStr">
        <is>
          <t>Pessoa singular ou coletiva que concede ou promete conceder um crédito abrangido pelo âmbito de aplicação do artigo 3.º da &lt;a href="https://eur-lex.europa.eu/legal-content/PT/TXT/?uri=CELEX:32014L0017" target="_blank"&gt;Diretiva 2014/17/UE&lt;time datetime="22.11.2021"&gt; (22.11.2021)&lt;/time&gt;&lt;/a&gt; no exercício da sua atividade comercial, empresarial ou profissional.</t>
        </is>
      </c>
      <c r="CR93" t="inlineStr">
        <is>
          <t>o persoană fizică sau juridică care acordă sau promite să acorde, în cursul exercitării activității sale comerciale sau profesionale, credite care se încadrează în domeniul de aplicare al articolului 3 din Directiva 2014/17/UE a Parlamentului European și a Consiliului</t>
        </is>
      </c>
      <c r="CS93" t="inlineStr">
        <is>
          <t>fyzická alebo právnická osoba, ktorá v rámci svojej obchodnej, podnikateľskej alebo profesijnej činnosti poskytuje alebo dáva prísľub, že poskytne úver spadajúci do rozsahu pôsobnosti článku 3 smernice 2014/17/EÚ</t>
        </is>
      </c>
      <c r="CT93" t="inlineStr">
        <is>
          <t/>
        </is>
      </c>
      <c r="CU93" t="inlineStr">
        <is>
          <t>kreditgivare enligt definitionen i artikel 4.2 i Europaparlamentets och rådets direktiv 2014/17/EU 47</t>
        </is>
      </c>
    </row>
    <row r="94">
      <c r="A94" s="1" t="str">
        <f>HYPERLINK("https://iate.europa.eu/entry/result/2208960/all", "2208960")</f>
        <v>2208960</v>
      </c>
      <c r="B94" t="inlineStr">
        <is>
          <t>FINANCE</t>
        </is>
      </c>
      <c r="C94" t="inlineStr">
        <is>
          <t>FINANCE</t>
        </is>
      </c>
      <c r="D94" t="inlineStr">
        <is>
          <t>кредитен посредник</t>
        </is>
      </c>
      <c r="E94" t="inlineStr">
        <is>
          <t>4</t>
        </is>
      </c>
      <c r="F94" t="inlineStr">
        <is>
          <t/>
        </is>
      </c>
      <c r="G94" t="inlineStr">
        <is>
          <t>zprostředkovatel úvěru</t>
        </is>
      </c>
      <c r="H94" t="inlineStr">
        <is>
          <t>3</t>
        </is>
      </c>
      <c r="I94" t="inlineStr">
        <is>
          <t/>
        </is>
      </c>
      <c r="J94" t="inlineStr">
        <is>
          <t>kreditformidler</t>
        </is>
      </c>
      <c r="K94" t="inlineStr">
        <is>
          <t>3</t>
        </is>
      </c>
      <c r="L94" t="inlineStr">
        <is>
          <t/>
        </is>
      </c>
      <c r="M94" t="inlineStr">
        <is>
          <t>Kreditvermittler</t>
        </is>
      </c>
      <c r="N94" t="inlineStr">
        <is>
          <t>3</t>
        </is>
      </c>
      <c r="O94" t="inlineStr">
        <is>
          <t/>
        </is>
      </c>
      <c r="P94" t="inlineStr">
        <is>
          <t>πιστωτικός διαμεσολαβητής|μεσίτης πιστώσεων</t>
        </is>
      </c>
      <c r="Q94" t="inlineStr">
        <is>
          <t>3|3</t>
        </is>
      </c>
      <c r="R94" t="inlineStr">
        <is>
          <t>|</t>
        </is>
      </c>
      <c r="S94" t="inlineStr">
        <is>
          <t>credit intermediary</t>
        </is>
      </c>
      <c r="T94" t="inlineStr">
        <is>
          <t>3</t>
        </is>
      </c>
      <c r="U94" t="inlineStr">
        <is>
          <t/>
        </is>
      </c>
      <c r="V94" t="inlineStr">
        <is>
          <t>intermediario de crédito</t>
        </is>
      </c>
      <c r="W94" t="inlineStr">
        <is>
          <t>3</t>
        </is>
      </c>
      <c r="X94" t="inlineStr">
        <is>
          <t/>
        </is>
      </c>
      <c r="Y94" t="inlineStr">
        <is>
          <t>krediidivahendaja</t>
        </is>
      </c>
      <c r="Z94" t="inlineStr">
        <is>
          <t>3</t>
        </is>
      </c>
      <c r="AA94" t="inlineStr">
        <is>
          <t/>
        </is>
      </c>
      <c r="AB94" t="inlineStr">
        <is>
          <t>luotonvälittäjä</t>
        </is>
      </c>
      <c r="AC94" t="inlineStr">
        <is>
          <t>3</t>
        </is>
      </c>
      <c r="AD94" t="inlineStr">
        <is>
          <t/>
        </is>
      </c>
      <c r="AE94" t="inlineStr">
        <is>
          <t>intermédiaire de crédit</t>
        </is>
      </c>
      <c r="AF94" t="inlineStr">
        <is>
          <t>3</t>
        </is>
      </c>
      <c r="AG94" t="inlineStr">
        <is>
          <t/>
        </is>
      </c>
      <c r="AH94" t="inlineStr">
        <is>
          <t>idirghabhálaí creidmheasa</t>
        </is>
      </c>
      <c r="AI94" t="inlineStr">
        <is>
          <t>3</t>
        </is>
      </c>
      <c r="AJ94" t="inlineStr">
        <is>
          <t/>
        </is>
      </c>
      <c r="AK94" t="inlineStr">
        <is>
          <t>kreditni posrednik</t>
        </is>
      </c>
      <c r="AL94" t="inlineStr">
        <is>
          <t>2</t>
        </is>
      </c>
      <c r="AM94" t="inlineStr">
        <is>
          <t/>
        </is>
      </c>
      <c r="AN94" t="inlineStr">
        <is>
          <t>hitelközvetítő</t>
        </is>
      </c>
      <c r="AO94" t="inlineStr">
        <is>
          <t>4</t>
        </is>
      </c>
      <c r="AP94" t="inlineStr">
        <is>
          <t/>
        </is>
      </c>
      <c r="AQ94" t="inlineStr">
        <is>
          <t>intermediario del credito</t>
        </is>
      </c>
      <c r="AR94" t="inlineStr">
        <is>
          <t>3</t>
        </is>
      </c>
      <c r="AS94" t="inlineStr">
        <is>
          <t/>
        </is>
      </c>
      <c r="AT94" t="inlineStr">
        <is>
          <t>kredito tarpininkas</t>
        </is>
      </c>
      <c r="AU94" t="inlineStr">
        <is>
          <t>3</t>
        </is>
      </c>
      <c r="AV94" t="inlineStr">
        <is>
          <t/>
        </is>
      </c>
      <c r="AW94" t="inlineStr">
        <is>
          <t>kredīta starpnieks</t>
        </is>
      </c>
      <c r="AX94" t="inlineStr">
        <is>
          <t>3</t>
        </is>
      </c>
      <c r="AY94" t="inlineStr">
        <is>
          <t/>
        </is>
      </c>
      <c r="AZ94" t="inlineStr">
        <is>
          <t>intermedjarju tal-kreditu</t>
        </is>
      </c>
      <c r="BA94" t="inlineStr">
        <is>
          <t>3</t>
        </is>
      </c>
      <c r="BB94" t="inlineStr">
        <is>
          <t/>
        </is>
      </c>
      <c r="BC94" t="inlineStr">
        <is>
          <t>kredietbemiddelaar</t>
        </is>
      </c>
      <c r="BD94" t="inlineStr">
        <is>
          <t>3</t>
        </is>
      </c>
      <c r="BE94" t="inlineStr">
        <is>
          <t/>
        </is>
      </c>
      <c r="BF94" t="inlineStr">
        <is>
          <t>pośrednik kredytowy</t>
        </is>
      </c>
      <c r="BG94" t="inlineStr">
        <is>
          <t>3</t>
        </is>
      </c>
      <c r="BH94" t="inlineStr">
        <is>
          <t/>
        </is>
      </c>
      <c r="BI94" t="inlineStr">
        <is>
          <t>intermediário de crédito</t>
        </is>
      </c>
      <c r="BJ94" t="inlineStr">
        <is>
          <t>3</t>
        </is>
      </c>
      <c r="BK94" t="inlineStr">
        <is>
          <t/>
        </is>
      </c>
      <c r="BL94" t="inlineStr">
        <is>
          <t>intermediar de credite</t>
        </is>
      </c>
      <c r="BM94" t="inlineStr">
        <is>
          <t>3</t>
        </is>
      </c>
      <c r="BN94" t="inlineStr">
        <is>
          <t/>
        </is>
      </c>
      <c r="BO94" t="inlineStr">
        <is>
          <t>sprostredkovateľ úverov</t>
        </is>
      </c>
      <c r="BP94" t="inlineStr">
        <is>
          <t>3</t>
        </is>
      </c>
      <c r="BQ94" t="inlineStr">
        <is>
          <t/>
        </is>
      </c>
      <c r="BR94" t="inlineStr">
        <is>
          <t>kreditni posrednik</t>
        </is>
      </c>
      <c r="BS94" t="inlineStr">
        <is>
          <t>3</t>
        </is>
      </c>
      <c r="BT94" t="inlineStr">
        <is>
          <t/>
        </is>
      </c>
      <c r="BU94" t="inlineStr">
        <is>
          <t/>
        </is>
      </c>
      <c r="BV94" t="inlineStr">
        <is>
          <t/>
        </is>
      </c>
      <c r="BW94" t="inlineStr">
        <is>
          <t/>
        </is>
      </c>
      <c r="BX94" t="inlineStr">
        <is>
          <t>физическо или юридическо лице, което не действа като кредитор или нотариус и не само представя, пряко или непряко, потребител на даден кредитор или кредитен посредник, и което при извършване на своята търговска, стопанска или професионална дейност срещу заплащане, в парична или в друга уговорена форма на икономическо възнаграждение: а) представя или предлага договори за кредит на потребители; б) съдейства на потребителите, като извършва подготвителна работа или друга преддоговорна административна работа по договори за кредит, различни от посочените в буква а); или в) сключва договори за кредит с потребители от името и за сметка на кредитора</t>
        </is>
      </c>
      <c r="BY94" t="inlineStr">
        <is>
          <t>&lt;div&gt;fyzická nebo právnická osoba, která nejedná jako věřitel nebo notář 
nebo pouze přímo či nepřímo neseznámí spotřebitele s určitým věřitelem 
nebo zprostředkovatelem úvěru a která při výkonu své živnosti, podnikání
 nebo povolání za odměnu, která může mít peněžitou anebo jakoukoli jinou
 dohodnutou finanční podobu&lt;/div&gt;&lt;div&gt;a) spotřebitelům předkládá nebo nabízí smlouvy o úvěru;&lt;br&gt;&lt;/div&gt;&lt;div&gt;b) pomáhá spotřebitelům v souvislosti se smlouvami o úvěru prováděním 
přípravných prací nebo jiných předsmluvních administrativních činností, 
než jsou činnosti uvedené v písmeni a), nebo&lt;br&gt;&lt;/div&gt;&lt;div&gt;c) uzavírá smlouvy o úvěru se spotřebiteli jménem věřitele&lt;br&gt;&lt;/div&gt;</t>
        </is>
      </c>
      <c r="BZ94" t="inlineStr">
        <is>
          <t>fysisk eller juridisk person, der ikke optræder som kreditgiver eller notar og ikke enten direkte eller indirekte blot præsenterer en forbruger for en kreditgiver eller kreditformidler, og som mod et vederlag, der kan antage form af penge eller en anden aftalt form for finansiel modydelse, som led i udøvelsen af sin erhvervsmæssige virksomhed:&lt;div&gt;a) præsenterer eller tilbyder kreditaftaler til forbrugere&lt;/div&gt;&lt;div&gt;b) bistår forbrugere med at udføre andet forberedende 
arbejde eller anden administration forud for aftaleindgåelse i forbindelse med kreditaftaler end det, der er 
omhandlet i litra a), eller&lt;/div&gt;&lt;div&gt;c) indgår kreditaftaler med forbrugere på kreditgivers 
vegne&lt;/div&gt;</t>
        </is>
      </c>
      <c r="CA94" t="inlineStr">
        <is>
          <t/>
        </is>
      </c>
      <c r="CB94" t="inlineStr">
        <is>
          <t>&lt;div&gt;
 φυσικό ή νομικό πρόσωπο που δεν ενεργεί ως πιστωτικός φορέας ή συμβολαιογράφος και δεν παρουσιάζει απλώς, άμεσα ή έμμεσα, στον καταναλωτή έναν πιστωτικό φορέα ή μεσίτη πιστώσεων και το οποίο, στο πλαίσιο της εμπορικής, επιχειρηματικής ή επαγγελματικής του δραστηριότητας, έναντι αμοιβής, η οποία μπορεί να είναι χρηματική ή να έχει οποιαδήποτε άλλη συμφωνηθείσα μορφή οικονομικού ανταλλάγματος:&lt;/div&gt; 
&lt;div&gt;
 α) προτείνει ή προσφέρει συμβάσεις πίστωσης στους καταναλωτές,&lt;/div&gt; 
&lt;div&gt;
 β) βοηθά τους καταναλωτές αναλαμβάνοντας προπαρασκευαστικές εργασίες ή άλλες προσυμβατικές διοικητικές διαδικασίες για τη σύναψη συμβάσεων πίστωσης διαφορετικές από αυτές του στοιχείου α), ή &lt;/div&gt; 
&lt;div&gt;
 γ) συνάπτει συμβάσεις πίστωσης με τους καταναλωτές εξ ονόματος του πιστωτικού φορέα&lt;/div&gt;</t>
        </is>
      </c>
      <c r="CC94" t="inlineStr">
        <is>
          <t>natural or legal person who is not acting as a creditor or notary and not merely introducing, either directly or indirectly, a consumer to a creditor or credit intermediary, and who, in the course of his trade, business or profession, for remuneration, which may take a pecuniary form or any other agreed form of financial consideration: 
&lt;br&gt;(a) presents or offers credit agreements to consumers; 
&lt;br&gt;(b) assists consumers by undertaking preparatory work or other pre-contractual administration in respect of credit agreements other than as referred to in point (a); or 
&lt;br&gt;(c) concludes credit agreements with consumers on behalf of the creditor</t>
        </is>
      </c>
      <c r="CD94" t="inlineStr">
        <is>
          <t>Persona física o jurídica que no actúa como prestamista ni notario, ni tampoco se limita a poner en contacto, directa o indirectamente, a un consumidor con un prestamista o intermediario de crédito, y que, en el transcurso del ejercicio de su actividad comercial o profesional y a cambio de una remuneración, que puede ser de índole pecuniaria o revestir cualquier otra forma de beneficio económico acordado:a) presenta u ofrece contratos de crédito a los consumidores; b) asiste a los consumidores realizando los trámites previos u otra gestión precontractual respecto de contratos de crédito distintos de los indicados en la letra a), o c) celebra contratos de crédito con consumidores en nombre del prestamista.</t>
        </is>
      </c>
      <c r="CE94" t="inlineStr">
        <is>
          <t>füüsiline või juriidiline isik, kes ei tegutse krediidiandjana ning kes teeb rahalises või muus kokkulepitud majanduslikku kasu andvas vormis tasu eest oma kaubandus-, majandus- või kutsetegevuse raames järgmist:&lt;div&gt;i) esitleb või pakub tarbijatele krediidilepinguid,&lt;/div&gt;&lt;div&gt;ii) abistab tarbijaid, tehes krediidilepingutega seotud ettevalmistavat tööd, välja arvatud punktis i nimetatud tegevus, või&lt;/div&gt;&lt;div&gt;iii) sõlmib tarbijatega krediidilepinguid krediidiandja nimel&lt;/div&gt;</t>
        </is>
      </c>
      <c r="CF94" t="inlineStr">
        <is>
          <t/>
        </is>
      </c>
      <c r="CG94" t="inlineStr">
        <is>
          <t/>
        </is>
      </c>
      <c r="CH94" t="inlineStr">
        <is>
          <t/>
        </is>
      </c>
      <c r="CI94" t="inlineStr">
        <is>
          <t>fizička ili pravna osoba koja ne djeluje kao vjerovnik ili javni bilježnik i koja ne povezuje potrošača, izravno ili neizravno, s vjerovnikom ili kreditnim posrednikom i koja u okviru svojeg obrta, djelatnosti ili profesije, za naknadu koja može poprimiti novčani oblik ili bilo koji drugi dogovoreni financijski oblik</t>
        </is>
      </c>
      <c r="CJ94" t="inlineStr">
        <is>
          <t>olyan - a hitelezőtől eltérő - jogalany, aki önálló foglalkozása vagy gazdasági tevékenysége keretében, ellenszolgáltatás ellenében, ideértve bármilyen díjat, jutalékot vagy költséget 
&lt;br&gt;a) a fogyasztónak hitelt ajánl, vagy 
&lt;br&gt;b) a hitelszerződés megkötése érdekében a fogyasztónak segítséget nyújt, vagy 
&lt;br&gt;c) a hitelező nevében a fogyasztóval hitelszerződést köt</t>
        </is>
      </c>
      <c r="CK94" t="inlineStr">
        <is>
          <t>soggetto, diverso dal finanziatore, che, nell'esercizio della propria attività commerciale o professionale, conclude contratti di credito per conto di quest'ultimo, a fronte di un compenso in denaro o di un altro vantaggio economico oggetto di pattuizione e nel rispetto delle riserve di attività previste dalla legge</t>
        </is>
      </c>
      <c r="CL94" t="inlineStr">
        <is>
          <t>fizinis arba juridinis asmuo, kuris veikia ne kaip kreditorius arba notaras ir kuris veikia ne vien tiesiogiai ar netiesiogiai pristatydamas vartotoją kreditoriui arba kredito tarpininkui bei kuris vykdydamas komercinę veiklą, verslo arba profesinę veiklą už užmokestį, kuris gali būti mokamas pinigais arba bet kuria kita sutarta finansinio atlygio forma</t>
        </is>
      </c>
      <c r="CM94" t="inlineStr">
        <is>
          <t>fiziska vai juridiska persona, kas nedarbojas kā kreditors un, veicot savus darījumus, uzņēmējdarbību vai profesionālo darbību par maksu, kas var būt naudas veidā vai jebkādā citā finansiālas atlīdzības veidā, par ko noslēgta vienošanās: i) iesniedz vai piedāvā kredītlīgumus patērētājiem; ii) palīdz patērētājiem, uzņemoties sagatavošanas darbus attiecībā uz kredītlīgumiem, kas nav minēti i) apakšpunktā; vai iii) kreditora vārdā slēdz kredītlīgumus ar patērētājiem</t>
        </is>
      </c>
      <c r="CN94" t="inlineStr">
        <is>
          <t>persuna naturali jew legali li ma tkunx qed taġixxi bħala kreditur u li fl-eżerċizzju tas-sengħa, in-negozju jew il-professjoni tagħha għal tariffa li tista’ tkun ta' forma pekunarja jew fi kwalunkwe forma oħra miftehma ta' konsiderazzjoni finanzjarja: toffri ftehimiet ta' kreditu lil konsumaturi; tassisti konsumaturi billi tagħmel ħidma ta' tħejjija fir-rigward tal-ftehimiet ta' kreditu; tikkonkludi ftehimiet ta' kreditu f'isem il-kreditur.</t>
        </is>
      </c>
      <c r="CO94" t="inlineStr">
        <is>
          <t>een natuurlijke persoon of rechtspersoon die niet als kredietgever of notaris optreedt en niet enkel een consument rechtstreeks of onrechtstreeks met een kredietgever of een kredietbemiddelaar in contact brengt, en die in het kader van zijn bedrijfs- of beroepsactiviteiten voor een vergoeding in de vorm van geld of van een andere overeengekomen financiële prestatie: 
&lt;br&gt;a) aan consumenten kredietovereenkomsten voorstelt of aanbiedt; 
&lt;br&gt;b) consumenten bijstaat bij de voorbereiding of ander precontractueel beheer van andere dan de onder a) bedoelde kredietovereenkomsten; of 
&lt;br&gt;c) namens de kredietgever met consumenten kredietovereenkomsten sluit</t>
        </is>
      </c>
      <c r="CP94" t="inlineStr">
        <is>
          <t>osoba fizyczna lub prawna, która nie działa w charakterze kredytodawcy i która w ramach wykonywanej przez siebie działalności handlowej, gospodarczej lub zawodowej za wynagrodzeniem w formie pieniężnej lub każdej innej uzgodnionej formie korzyści finansowej: przedstawia lub oferuje konsumentom umowy o kredyt; udziela konsumentom pomocy podejmując w związku z umowami o kredyt inne prace przygotowawcze lub zawiera z konsumentami umowy o kredyt w imieniu kredytodawcy</t>
        </is>
      </c>
      <c r="CQ94" t="inlineStr">
        <is>
          <t>pessoa
singular ou coletiva que atua como intermediário de crédito em nome e sob a
responsabilidade total e incondicional do mutuante ou de vários mutuantes com
quem tenha celebrado contrato de vinculação</t>
        </is>
      </c>
      <c r="CR94" t="inlineStr">
        <is>
          <t>persoana fizică autorizată sau persoana juridică ce nu acționează în calitate de creditor, care, în cursul exercitării activității sale comerciale, a afacerii sau a profesiei sale, în schimbul unui onorariu, realizează legătura, fie în mod direct, fie indirect, unui consumator cu un creditor sau cu un alt intermediar de credite și care desfășoară cel puțin una dintre următoarele activități: 
&lt;br&gt;a) prezintă consumatorilor contracte de credit; 
&lt;br&gt;b) oferă asistență consumatorilor prin organizarea de activități pregătitoare sau alte activități administrative precontractuale privind contractele de credit, altele decât cele prevăzute la lit. a); 
&lt;br&gt;c) încheie contracte de credit cu consumatorii în numele creditorului;</t>
        </is>
      </c>
      <c r="CS94" t="inlineStr">
        <is>
          <t>fyzická alebo právnická osoba, ktorá nekoná ako veriteľ alebo notár, ktorá nielen predstavuje, priamo či nepriamo, spotrebiteľa veriteľovi alebo sprostredkovateľovi úverov a ktorá v rámci svojej obchodnej, podnikateľskej alebo profesijnej činnosti za odmenu, ktorá môže mať formu peňažnej alebo akejkoľvek inej dohodnutej finančnej protihodnoty:a) predstavuje alebo ponúka spotrebiteľom zmluvy o úvere; b) pomáha spotrebiteľom tým, že v súvislosti so zmluvami o úvere vykonáva prípravné alebo iné predzmluvné administratívne činnosti, ktoré sú iné ako tie uvedené v písmene a), aleboc) v mene veriteľa uzatvára so spotrebiteľmi zmluvy o úvere</t>
        </is>
      </c>
      <c r="CT94" t="inlineStr">
        <is>
          <t>fizična ali pravna oseba, ki v okviru svoje dejavnosti, poslovanja ali poklica in na podlagi pooblastila dajalca kredita potrošnikom predstavlja ali ponuja kredite, jim pomaga v postopkih pred sklenitvijo kreditne pogodbe ali v imenu dajalca kredita s potrošniki sklepa kreditne pogodbe</t>
        </is>
      </c>
      <c r="CU94" t="inlineStr">
        <is>
          <t/>
        </is>
      </c>
    </row>
    <row r="95">
      <c r="A95" s="1" t="str">
        <f>HYPERLINK("https://iate.europa.eu/entry/result/3620495/all", "3620495")</f>
        <v>3620495</v>
      </c>
      <c r="B95" t="inlineStr">
        <is>
          <t>FINANCE</t>
        </is>
      </c>
      <c r="C95" t="inlineStr">
        <is>
          <t>FINANCE|free movement of capital|financial market|financial supervision;FINANCE|free movement of capital|free movement of capital|capital movement|recycling of capital|money laundering</t>
        </is>
      </c>
      <c r="D95" t="inlineStr">
        <is>
          <t>важна обществена функция</t>
        </is>
      </c>
      <c r="E95" t="inlineStr">
        <is>
          <t>3</t>
        </is>
      </c>
      <c r="F95" t="inlineStr">
        <is>
          <t/>
        </is>
      </c>
      <c r="G95" t="inlineStr">
        <is>
          <t>významná veřejná funkce</t>
        </is>
      </c>
      <c r="H95" t="inlineStr">
        <is>
          <t>3</t>
        </is>
      </c>
      <c r="I95" t="inlineStr">
        <is>
          <t/>
        </is>
      </c>
      <c r="J95" t="inlineStr">
        <is>
          <t>højerestående offentligt hverv</t>
        </is>
      </c>
      <c r="K95" t="inlineStr">
        <is>
          <t>3</t>
        </is>
      </c>
      <c r="L95" t="inlineStr">
        <is>
          <t/>
        </is>
      </c>
      <c r="M95" t="inlineStr">
        <is>
          <t>wichtiges öffentliches Amt</t>
        </is>
      </c>
      <c r="N95" t="inlineStr">
        <is>
          <t>3</t>
        </is>
      </c>
      <c r="O95" t="inlineStr">
        <is>
          <t/>
        </is>
      </c>
      <c r="P95" t="inlineStr">
        <is>
          <t>σημαντικό δημόσιο λειτούργημα</t>
        </is>
      </c>
      <c r="Q95" t="inlineStr">
        <is>
          <t>3</t>
        </is>
      </c>
      <c r="R95" t="inlineStr">
        <is>
          <t/>
        </is>
      </c>
      <c r="S95" t="inlineStr">
        <is>
          <t>prominent public function</t>
        </is>
      </c>
      <c r="T95" t="inlineStr">
        <is>
          <t>3</t>
        </is>
      </c>
      <c r="U95" t="inlineStr">
        <is>
          <t/>
        </is>
      </c>
      <c r="V95" t="inlineStr">
        <is>
          <t>función pública importante</t>
        </is>
      </c>
      <c r="W95" t="inlineStr">
        <is>
          <t>3</t>
        </is>
      </c>
      <c r="X95" t="inlineStr">
        <is>
          <t/>
        </is>
      </c>
      <c r="Y95" t="inlineStr">
        <is>
          <t>avaliku võimu oluline ülesanne</t>
        </is>
      </c>
      <c r="Z95" t="inlineStr">
        <is>
          <t>3</t>
        </is>
      </c>
      <c r="AA95" t="inlineStr">
        <is>
          <t/>
        </is>
      </c>
      <c r="AB95" t="inlineStr">
        <is>
          <t>merkittävä julkinen tehtävä</t>
        </is>
      </c>
      <c r="AC95" t="inlineStr">
        <is>
          <t>3</t>
        </is>
      </c>
      <c r="AD95" t="inlineStr">
        <is>
          <t/>
        </is>
      </c>
      <c r="AE95" t="inlineStr">
        <is>
          <t>fonction publique importante</t>
        </is>
      </c>
      <c r="AF95" t="inlineStr">
        <is>
          <t>3</t>
        </is>
      </c>
      <c r="AG95" t="inlineStr">
        <is>
          <t/>
        </is>
      </c>
      <c r="AH95" t="inlineStr">
        <is>
          <t>feidhm phoiblí thábhachtach</t>
        </is>
      </c>
      <c r="AI95" t="inlineStr">
        <is>
          <t>3</t>
        </is>
      </c>
      <c r="AJ95" t="inlineStr">
        <is>
          <t/>
        </is>
      </c>
      <c r="AK95" t="inlineStr">
        <is>
          <t>istaknuta javna funkcija</t>
        </is>
      </c>
      <c r="AL95" t="inlineStr">
        <is>
          <t>3</t>
        </is>
      </c>
      <c r="AM95" t="inlineStr">
        <is>
          <t/>
        </is>
      </c>
      <c r="AN95" t="inlineStr">
        <is>
          <t>fontos közhivatal</t>
        </is>
      </c>
      <c r="AO95" t="inlineStr">
        <is>
          <t>3</t>
        </is>
      </c>
      <c r="AP95" t="inlineStr">
        <is>
          <t/>
        </is>
      </c>
      <c r="AQ95" t="inlineStr">
        <is>
          <t>importante carica pubblica</t>
        </is>
      </c>
      <c r="AR95" t="inlineStr">
        <is>
          <t>3</t>
        </is>
      </c>
      <c r="AS95" t="inlineStr">
        <is>
          <t/>
        </is>
      </c>
      <c r="AT95" t="inlineStr">
        <is>
          <t>svarbios viešosios pareigos</t>
        </is>
      </c>
      <c r="AU95" t="inlineStr">
        <is>
          <t>3</t>
        </is>
      </c>
      <c r="AV95" t="inlineStr">
        <is>
          <t/>
        </is>
      </c>
      <c r="AW95" t="inlineStr">
        <is>
          <t>svarīgs publisks amats</t>
        </is>
      </c>
      <c r="AX95" t="inlineStr">
        <is>
          <t>3</t>
        </is>
      </c>
      <c r="AY95" t="inlineStr">
        <is>
          <t/>
        </is>
      </c>
      <c r="AZ95" t="inlineStr">
        <is>
          <t>funzjoni pubblika prominenti</t>
        </is>
      </c>
      <c r="BA95" t="inlineStr">
        <is>
          <t>3</t>
        </is>
      </c>
      <c r="BB95" t="inlineStr">
        <is>
          <t/>
        </is>
      </c>
      <c r="BC95" t="inlineStr">
        <is>
          <t>prominente publieke functie</t>
        </is>
      </c>
      <c r="BD95" t="inlineStr">
        <is>
          <t>3</t>
        </is>
      </c>
      <c r="BE95" t="inlineStr">
        <is>
          <t/>
        </is>
      </c>
      <c r="BF95" t="inlineStr">
        <is>
          <t>znacząca funkcja publiczna</t>
        </is>
      </c>
      <c r="BG95" t="inlineStr">
        <is>
          <t>3</t>
        </is>
      </c>
      <c r="BH95" t="inlineStr">
        <is>
          <t/>
        </is>
      </c>
      <c r="BI95" t="inlineStr">
        <is>
          <t>função pública proeminente</t>
        </is>
      </c>
      <c r="BJ95" t="inlineStr">
        <is>
          <t>3</t>
        </is>
      </c>
      <c r="BK95" t="inlineStr">
        <is>
          <t/>
        </is>
      </c>
      <c r="BL95" t="inlineStr">
        <is>
          <t>funcție publică importantă</t>
        </is>
      </c>
      <c r="BM95" t="inlineStr">
        <is>
          <t>3</t>
        </is>
      </c>
      <c r="BN95" t="inlineStr">
        <is>
          <t/>
        </is>
      </c>
      <c r="BO95" t="inlineStr">
        <is>
          <t>významná verejná funkcia</t>
        </is>
      </c>
      <c r="BP95" t="inlineStr">
        <is>
          <t>3</t>
        </is>
      </c>
      <c r="BQ95" t="inlineStr">
        <is>
          <t/>
        </is>
      </c>
      <c r="BR95" t="inlineStr">
        <is>
          <t>vidni javni položaj</t>
        </is>
      </c>
      <c r="BS95" t="inlineStr">
        <is>
          <t>3</t>
        </is>
      </c>
      <c r="BT95" t="inlineStr">
        <is>
          <t/>
        </is>
      </c>
      <c r="BU95" t="inlineStr">
        <is>
          <t>viktig offentlig funktion</t>
        </is>
      </c>
      <c r="BV95" t="inlineStr">
        <is>
          <t>3</t>
        </is>
      </c>
      <c r="BW95" t="inlineStr">
        <is>
          <t/>
        </is>
      </c>
      <c r="BX95" t="inlineStr">
        <is>
          <t/>
        </is>
      </c>
      <c r="BY95" t="inlineStr">
        <is>
          <t>funkce, kterou zastává nebo zastávala fyzická osoba: &lt;div&gt;a) v členském státě:&lt;/div&gt;&lt;div&gt;i) hlava státu, předseda vlády, ministr, náměstek ministra a státní tajemník;&lt;/div&gt;&lt;div&gt;ii) člen parlamentu nebo podobných zákonodárných orgánů;&lt;/div&gt;&lt;div&gt;iii) člen řídícího orgánu politické strany;&lt;/div&gt;&lt;div&gt;iv) člen nejvyššího soudu, ústavního soudu nebo dalších nejvyšších justičních orgánů, proti jejichž rozhodnutí nelze s výhradou výjimečných okolností podat opravný prostředek;&lt;/div&gt;&lt;div&gt;v) člen účetního dvora nebo rady centrální banky;&lt;/div&gt;&lt;div&gt;vi) velvyslanec, chargé d'affaires a vysoký důstojník ozbrojených sil;&lt;/div&gt;&lt;div&gt;vii) člen správního, řídícího nebo kontrolního orgánu podniku ve vlastnictví státu;&lt;/div&gt;&lt;div&gt;b) v mezinárodní organizaci:&lt;/div&gt;&lt;div&gt;i) nejvýše postavený úředník, jeho zástupce a člen správní rady nebo osoba s rovnocennou funkcí v mezinárodní organizaci;&lt;/div&gt;&lt;div&gt;ii) zástupce v členském státě nebo v Unii;&lt;/div&gt;&lt;div&gt;c) na úrovni Unie:&lt;/div&gt;&lt;div&gt;i) funkce na úrovni orgánů a institucí Unie rovnocenná funkcím uvedeným v písm. a) bodech i), ii), iv), v) a vi);&lt;/div&gt;&lt;div&gt;d) ve třetí zemi:&lt;/div&gt;&lt;div&gt;i) funkce rovnocenná funkcím uvedeným v písmeni a)&lt;/div&gt;</t>
        </is>
      </c>
      <c r="BZ95" t="inlineStr">
        <is>
          <t>a) i en
medlemsstat:&lt;div&gt;i) statschef,
regeringschef, minister, viceminister eller assisterende minister&lt;/div&gt;&lt;div&gt;ii)
parlamentsmedlem eller medlem af et tilsvarende lovgivende organ&lt;/div&gt;&lt;div&gt;iii) medlem af et
politisk partis styrelsesorgan&lt;/div&gt;&lt;div&gt;iv) højesteretsdommer,
medlem af en forfatningsdomstol eller medlem af en anden højtstående
retsinstans, hvis beslutninger kun er genstand for yderligere prøvelse under
ekstraordinære omstændigheder&lt;/div&gt;&lt;div&gt;v) medlem af en
revisionsret eller af en centralbanks bestyrelse&lt;/div&gt;&lt;div&gt;vi) ambassadør,
chargé d'affaires eller højtstående officer i de væbnede styrker&lt;/div&gt;&lt;div&gt;vii) medlem af et
statsejet selskabs administrative, ledende organ eller tilsynsorgan&lt;/div&gt;&lt;div&gt;b) i en international
organisation:&lt;/div&gt;&lt;div&gt;i) den
højeststående embedsmand, dennes viceembedsmand eller bestyrelsesmedlem eller en
person med tilsvarende hverv i en international organisation&lt;/div&gt;&lt;div&gt;ii) repræsentant
ved en medlemsstat eller ved Unionen&lt;/div&gt;&lt;div&gt;c) på EU-plan:&lt;/div&gt;&lt;div&gt;i) hverv i en EU-institution
eller et EU-organ, som svarer til et af de hverv, der er anført i litra a), nr. i),
ii), iv), v) og vi)&lt;/div&gt;&lt;div&gt;d) i et
tredjeland:&lt;/div&gt;&lt;div&gt;i) hverv, som
svarer til et af de hverv, der er anført i litra a)&lt;/div&gt;</t>
        </is>
      </c>
      <c r="CA95" t="inlineStr">
        <is>
          <t/>
        </is>
      </c>
      <c r="CB95" t="inlineStr">
        <is>
          <t>(&lt;i&gt;σε κράτος μέλος&lt;/i&gt;) αρχηγός κράτους, αρχηγός κυβέρνησης, υπουργός, αναπληρωτής υπουργός και υφυπουργός· μέλος κοινοβουλίου ή παρόμοιου νομοθετικού σώματος· μέλος των διοικητικών οργάνων των πολιτικών κομμάτων· μέλος ανωτάτου δικαστηρίου, συνταγματικού δικαστηρίου ή άλλου δικαιοδοτικού οργάνου υψηλού επιπέδου του οποίου οι αποφάσεις δεν υπόκεινται σε περαιτέρω ένδικα μέσα, πλην εξαιρετικών περιστάσεων· μέλος ελεγκτικού συνεδρίου και διοικητικού συμβουλίου κεντρικής τράπεζας, πρέσβης, επιτετραμμένος/η και υψηλόβαθμος αξιωματικός των ενόπλων δυνάμεων· μέλος διοικητικού, διαχειριστικού ή εποπτικού οργάνου κρατικής επιχείρησης· (&lt;i&gt;σε διεθνή οργανισμό&lt;/i&gt;) ο/η πιο υψηλόβαθμος υπάλληλος, οι αναπληρωτές/-ώτριές του/της και το μέλος του διοικητικού συμβουλίου ή πρόσωπο που κατέχει ισοδύναμη θέση σε διεθνή οργανισμό· αντιπρόσωπος σε κράτος μέλος ή στην Ένωση· (&lt;i&gt;σε επίπεδο Ένωσης&lt;/i&gt;) λειτούργημα σε επίπεδο θεσμικών και λοιπών οργάνων της Ένωσης που είναι ισοδύναμο με αυτά που παρατίθενται ανωτέρω· (&lt;i&gt;σε τρίτη χώρα&lt;/i&gt;) λειτούργημα που είναι ισοδύναμο με αυτά που παρατίθενται ανωτέρω</t>
        </is>
      </c>
      <c r="CC95" t="inlineStr">
        <is>
          <t>&lt;i&gt;(in a Member State)&lt;/i&gt; head of State, head of government, minister and deputy or assistant minister; member of parliament or of similar legislative bodies; member of the governing bodies of political parties; member of supreme courts, of constitutional 
courts or of other high-level judicial bodies, the decisions of which 
are not subject to further appeal, except in exceptional circumstances; member of courts of auditors or of the boards of central banks; ambassador, chargé d'affaires and high-ranking officer in the armed forces; member of the administrative, management or supervisory bodies of State-owned enterprises;
&lt;i&gt;(in an international organisation)&lt;/i&gt; the highest ranking official, his/her deputies 
and members of the board or equivalent function of an international 
organisation; representative to a Member State or to the Union; &lt;i&gt;(at Union level)&lt;/i&gt; function at the level of Union institutions 
and bodies that is equivalent to those listed above; &lt;i&gt;(in a third country)&lt;/i&gt; function that is equivalent to those listed above</t>
        </is>
      </c>
      <c r="CD95" t="inlineStr">
        <is>
          <t>&lt;div&gt;En un Estado miembro: &lt;/div&gt;&lt;div&gt;i) jefes de Estado, jefes de Gobierno, ministros, subsecretarios o secretarios de Estado; ii) diputados al parlamento o miembros de órganos legislativos similares; iii) miembros de órganos directivos de partidos políticos; iv) magistrados de tribunales supremos, tribunales constitucionales u otras altas instancias judiciales cuyas decisiones no admitan normalmente recurso, salvo en circunstancias excepcionales; v) miembros de tribunales de cuentas o de los consejos de bancos centrales; vi) embajadores, encargados de negocios y altos funcionarios de las fuerzas armadas; vii) miembros de los órganos administrativos, de gestión o de supervisión de empresas de propiedad estatal.&lt;/div&gt;&lt;div&gt;En un organismo internacional:&lt;/div&gt;&lt;div&gt;i) el funcionario de mayor rango, sus adjuntos y miembros del consejo de administración, o función equivalente, de una organización internacional; ii) los representantes de un Estado miembro o de la Unión.&lt;/div&gt;&lt;div&gt;A escala de la Unión:&lt;/div&gt;&lt;div&gt;Funciones en instituciones y órganos de la Unión que son equivalentes a los citados en los incisos i), ii), iv), v) y vi) del apartado correspondiente a un Estado miembro.&lt;/div&gt;&lt;div&gt;En un tercer país:&lt;br&gt;&lt;/div&gt;&lt;div&gt;i) funciones equivalentes a las citadas para un Estado miembro.&lt;/div&gt;</t>
        </is>
      </c>
      <c r="CE95" t="inlineStr">
        <is>
          <t>&lt;div&gt;&lt;div&gt;ülesanded, mida täidavad: a)liikmesriigis:
 i) riigipead, valitsusjuhid, ministrid ning ase- või abiministrid;
 ii) parlamendiliikmed või sarnaste seadusandlike organite liikmed; iii) erakondade juhtorganite liikmed;
 iv) ülemkohtute, konstitutsioonikohtute või teiste 
kõrgema astme kohtute liikmed, kelle otsuseid saab edasi kaevata ainult 
erandjuhtudel;
 v) riikide kontrolliasutuste ja keskpankade nõukogude liikmed;
 vi) suursaadikud, asjurid ja kaitsejõudude kõrgemad ohvitserid;
 vii) riigiettevõtete juhatuse ning haldus- või järelevalveorganite liikmed;
 b)rahvusvahelises organisatsioonis:
 i) rahvusvahelise organisatsiooni kõrgeim ametnik, 
tema asetäitjad ja juhtorgani liikmed või samaväärseid ülesandeid 
täitvad isikud;
 ii) esindajad liikmesriigis või liidus;
 c)liidu tasandil:
 (i) liidu institutsioonide ja asutuste tasandi 
ülesanded, mis on samaväärsed punkti a alapunktides i, ii, iv, v ja vi 
loetletud ülesannetega;
 d)kolmandas riigis:
 i) ülesanded, mis on samaväärsed punktis a loetletud ülesannetega&lt;/div&gt;&lt;/div&gt;</t>
        </is>
      </c>
      <c r="CF95" t="inlineStr">
        <is>
          <t>(&lt;i&gt;jäsenvaltiossa&lt;/i&gt;) valtionpäämiehet, hallitusten päämiehet, ministerit sekä vara- ja apulaisministerit; parlamenttien ja niiden kaltaisten lainsäädäntöelinten jäsenet; poliittisten puolueiden johtoelinten jäsenet; korkeimpien oikeuksien, perustuslakituomioistuinten tai muiden sellaisten korkean tason lainkäyttöelinten jäsenet, joiden päätöksiin ei voida hakea muutosta, poikkeustapauksia lukuun ottamatta; tilintarkastustuomioistuinten tai keskuspankkien johtokuntien jäsenet; suurlähettiläät, asiainhoitajat sekä puolustusvoimien korkea-arvoiset upseerit; valtion omistamien yritysten hallinto-, johto- tai valvontaelinten jäsenet; (&lt;i&gt;kansainvälisessä järjestössä&lt;/i&gt;) kansainvälisen järjestön ylin johtaja, hänen sijaisensa ja johtokunnan tai vastaavan jäsenet; jäsenvaltion tai unionin edustajat; (&lt;i&gt;unionin tasolla&lt;/i&gt;) edellä lueteltuja tehtäviä vastaavien tehtävien hoitajat unionin toimielimissä ja elimissä; (&lt;i&gt;kolmannessa maassa&lt;/i&gt;) edellä lueteltuja tehtäviä vastaavien tehtävien hoitajat</t>
        </is>
      </c>
      <c r="CG95" t="inlineStr">
        <is>
          <t>&lt;div&gt;fonctions suivantes occupées par des personnes physiques et qui font de ces personnes des &lt;a href="https://iate.europa.eu/entry/result/928489/fr" target="_blank"&gt;personnes politiquement exposées&lt;/a&gt;:&lt;/div&gt;&lt;div&gt;- dans un État membre: chef d’État, chef de gouvernement, ministre, ministre délégué secrétaire d’État, parlementaire ou membre d’un organe législatif similaire, membre d'un organe dirigeant d'un parti politique, membre d'une cour suprême, d'une cour
constitutionnelle ou d’une autre haute juridiction dont les décisions ne
 sont pas susceptibles de recours, sauf circonstances exceptionnelles, membre d'une cour des comptes ou d'un conseil ou directoire d'une banque centrale, ambassadeur, chargé d’affaires et officier supérieur des forces armées, membre d'un organe d’administration, de direction ou de surveillance d'une entreprise publique&lt;/div&gt;&lt;div&gt;- dans une organisation internationale: plus haut responsable, adjoint du plus haut responsable et membre du conseil de l’organisation internationale, ou personne qui occupe une position équivalente en son sein, représentant auprès d’un État membre ou de l’Union&lt;/div&gt;&lt;div&gt;- au niveau de l’Union: fonctions au niveau des institutions et 
organes de l’Union équivalentes à celles énumérées pour un État membre&lt;/div&gt;&lt;div&gt;- dans un pays tiers: fonctions équivalentes à celles énumérées pour un État membre&lt;br&gt;&lt;/div&gt;</t>
        </is>
      </c>
      <c r="CH95" t="inlineStr">
        <is>
          <t/>
        </is>
      </c>
      <c r="CI95" t="inlineStr">
        <is>
          <t/>
        </is>
      </c>
      <c r="CJ95" t="inlineStr">
        <is>
          <t>&lt;div&gt;olyan természetes személy, aki az alábbi fontos közhivatalok valamelyikét tölti vagy töltötte be:&lt;/div&gt;&lt;div&gt;a) valamely tagállamban:&lt;/div&gt;&lt;div&gt;i. államfő, kormányfő, miniszter, miniszterhelyettes vagy államtitkár;&lt;/div&gt;&lt;div&gt;ii. országgyűlési képviselő vagy hasonló jogalkotó szerv tagja;&lt;/div&gt;&lt;div&gt;iii. a politikai párt irányító szervének tagja;&lt;/div&gt;&lt;div&gt;iv. legfelsőbb bíróság, alkotmánybíróság vagy olyan magas rangú bírói testület tagja, amelynek a döntései ellen – kivételes körülményektől eltekintve – fellebbezésnek nincs helye;&lt;/div&gt;&lt;div&gt;v. számvevőszék vagy központi bank igazgatósági tagja;vi. nagykövet, ügyvivő, fegyveres erők magas rangú tisztviselője;&lt;/div&gt;&lt;div&gt;vii. állami tulajdonú vállalat igazgatási, irányító vagy felügyelő testületének tagja;&lt;/div&gt;&lt;div&gt;b) nemzetközi szervezetben:&lt;/div&gt;&lt;div&gt;i. a legmagasabb rangú tisztviselő, annak helyettese, vezetőtestületi tagja vagy ezzel egyenértékű hivatalt betöltő személy;&lt;/div&gt;&lt;div&gt;ii. valamely tagállam vagy az Unió képviselője;&lt;/div&gt;&lt;div&gt;c) uniós szinten:i. az uniós intézmények és szervek szintjén az a) pont i., ii., iv., v. és vi. alpontjában felsoroltakkal egyenértékű hivatalt betöltő személy;&lt;/div&gt;&lt;div&gt;d) harmadik országban:i. az a) pontban felsoroltakkal egyenértékű hivatalt betöltő személy.&lt;/div&gt;</t>
        </is>
      </c>
      <c r="CK95" t="inlineStr">
        <is>
          <t>livello di carica ricoperta da: capi di Stato, capi di governo, ministri e viceministri o sottosegretari; parlamentari o membri di organi legislativi analoghi; membri degli organi direttivi di partiti politici; membri delle corti supreme, delle corti costituzionali e di altri organi giudiziari di alto livello le cui decisioni non sono soggette a ulteriore appello, salvo in circostanze eccezionali; membri delle corti dei conti e dei consigli di amministrazione delle banche centrali; ambasciatori, incaricati d'affari e ufficiali di alto grado delle forze armate; membri degli organi di amministrazione, direzione o sorveglianza delle imprese di proprietà statale; direttori, vicedirettori e membri dell'organo di gestione, o funzione equivalente, di organizzazioni internazionali</t>
        </is>
      </c>
      <c r="CL95" t="inlineStr">
        <is>
          <t>&lt;div&gt;a) valstybėje narėje: i) valstybės vadovo, vyriausybės vadovo, ministro, viceministro arba ministro pavaduotojo, ii) parlamento arba panašios teisėkūros institucijos nario, iii) politinės partijos valdymo organo nario, iv) aukščiausiojo teismo, konstitucinio teismo ar kitos aukščiausiosios teisminės institucijos, kurios sprendimai negali būti skundžiami, išskyrus išskirtinius atvejus, nario, v) audito rūmų ar centrinio banko valdybos nario, vi) ambasadoriaus, laikinojo reikalų patikėtinio ir aukšto rango ginkluotųjų pajėgų karininko, vii) valstybės valdomos įmonės administracinio, valdymo ar priežiūros organo nario;&lt;/div&gt;&lt;div&gt;b) tarptautinėje organizacijoje: i) tarptautinės organizacijos aukščiausio rango pareigūno, jo pavaduotojo, valdybos nario arba lygiavertes pareigas einančio asmens, ii) valstybės narės ar Sąjungos atstovo;&lt;/div&gt;&lt;div&gt;c) Sąjungos lygmeniu: i) asmens, Sąjungos institucijoje ir įstaigoje einančio a punkto i, ii, iv, v ir vi papunkčiuose išvardytoms pareigoms lygiavertes pareigas;&lt;/div&gt;&lt;div&gt;d) trečiojoje valstybėje: i) asmens, einančio a punkte nurodytoms pareigoms lygiavertes pareigas&lt;/div&gt;</t>
        </is>
      </c>
      <c r="CM95" t="inlineStr">
        <is>
          <t/>
        </is>
      </c>
      <c r="CN95" t="inlineStr">
        <is>
          <t>(a) fi Stat Membru:
&lt;br&gt;(i) kap ta’ Stat, kap ta’ gvern, ministru u viċi ministru jew segretarju parlamentari;
&lt;br&gt;(ii) membru parlamentari jew ta’ korpi leġiżlattivi simili;
&lt;br&gt;(iii) membru tal-korpi governattivi ta’ partiti politiċi;
(iv) membru tal-qrati supremi, tal-qrati kostituzzjonali jew ta’ korpi ġudizzjarji oħrajn ta’ livell għoli li d-deċiżjonijiet tagħhom ġeneralment ma jkunux soġġetti għal appell ulterjuri, ħlief f’ċirkostanzi eċċezzjonali;
&lt;br&gt;(v) membru tal-qrati tal-awdituri u tal-bordijiet tal-banek ċentrali;
&lt;br&gt;(vi) ambaxxatur, chargé d’affaires u uffiċjal ta’ grad għoli fil-forzi armati;
&lt;br&gt;(vii) membru tal-korpi amministrattivi, maniġerjali jew superviżorji ta' impriżi li jkunu proprjetà tal-Istat;&lt;br&gt;(b) f’organizzazzjoni internazzjonali:
&lt;br&gt;(i) l-uffiċjal tal-ogħla grad, id-deputati tiegħu u l-membri tal-bord, jew il-funzjoni ekwivalenti ta’ organizzazzjoni internazzjonali;
&lt;br&gt;(ii) rappreżentant għal Stat Membru jew għall-Unjoni;&lt;br&gt;(c) fil-livell tal-Unjoni:
&lt;br&gt;funzjoni fil-livell tal-istituzzjonijiet u tal-korpi tal-Unjoni, ekwivalenti għal dawk elenkati fil-punti (a)(i), (ii), (iv), (v) u (vi);&lt;br&gt;(d) f’pajjiż terz: &lt;br&gt;funzjoni ekwivalenti għal dawk elenkati fil-punt (a);</t>
        </is>
      </c>
      <c r="CO95" t="inlineStr">
        <is>
          <t>functie van:&lt;br&gt;a) in een EU-lidstaat: i) staatshoofd, regeringsleider, minister, onderminister en staatssecretaris; ii) parlementslid of lid van een soortgelijk wetgevend orgaan; iii) lid van het bestuurslichaam van een politieke partij; iv) lid van een hooggerechtshof, een constitutioneel hof of een andere hoge rechterlijke instantie die arresten wijst waartegen geen beroep openstaat, behalve in uitzonderlijke omstandigheden; v) lid van de rekenkamer of de raad van bestuur van de centrale bank; vi) ambassadeur, zaakgelastigde of hoge officier van de strijdkrachten; vii) lid van het leidinggevend, toezichthoudend of bestuurslichaam van staatsbedrijven;&lt;br&gt;b) in een internationale organisatie: i) hoogste ambtenaar, plaatsvervanger van die ambtenaar of lid van de raad van bestuur of bekleder van een gelijkwaardige functie; ii) vertegenwoordiger van een lidstaat of van de Europese Unie;&lt;br&gt;c) op het niveau van de Europese Unie: functies op het niveau van de instellingen en organen van de Unie die gelijkwaardig zijn aan die in de punten a), i), ii), iv), v) en vi);&lt;br&gt;d) in een derde land: functies die gelijkwaardig zijn aan die in punt a)</t>
        </is>
      </c>
      <c r="CP95" t="inlineStr">
        <is>
          <t/>
        </is>
      </c>
      <c r="CQ95" t="inlineStr">
        <is>
          <t>Chefe de Estado, chefe de governo, membros do governo, deputados ou outros membros de câmaras
parlamentares; membros do Tribunal Constitucional, do Supremo Tribunal de
Justiça e de outros órgãos judiciais de alto nível; membros
de organizações internacionais; provedor de justiça; conselheiros de Estado; membros
da Comissão Nacional da Proteção de Dados, de conselhos superiores, da Procuradoria-Geral
da República, do Conselho Económico e Social, da Entidade Reguladora para a
Comunicação Social; chefes de missões diplomáticas ou de postos consulares; oficiais generais das Forças Armadas, da Guarda Nacional Republicana e superintendentes-chefes
da Polícia de Segurança Pública em efetividade de serviço; presidentes e vereadores de câmaras municipais; membros de órgãos de
administração ou fiscalização do Banco Central Europeu e de bancos centrais, de
institutos públicos, fundações públicas e estabelecimentos públicos, de
entidades administrativas independentes, de entidades pertencentes ao setor
público empresarial do Estado, regional ou local; membros dos órgãos executivos
de direção de partidos políticos; diretores,
diretores-adjuntos e membros do conselho de administração ou pessoas que
exercem funções equivalentes numa organização internacional.</t>
        </is>
      </c>
      <c r="CR95" t="inlineStr">
        <is>
          <t>(2) În sensul prezentei legi, prin funcții publice importante se înțeleg: a) șefi de stat, șefi de guvern, miniștri și miniștri adjuncți sau secretari de stat; b) membri ai Parlamentului sau ai unor organe legislative centrale similare;c) membri ai organelor de conducere ale partidelor politice; d) membri ai curților supreme, ai curților constituționale sau ai altor instanțe judecătorești de nivel înalt ale căror hotărâri nu pot fi atacate decât prin căi extraordinare de atac; e) membri ai organelor de conducere din cadrul curților de conturi sau membrii organelor de conducere din cadrul consiliilor băncilor centrale; f) ambasadori, însărcinați cu afaceri și ofițeri superiori în forțele armate; g) membrii consiliilor de administrație și ai consiliilor de supraveghere și persoanele care dețin funcții de conducere ale regiilor autonome, ale societăților cu capital majoritar de stat și ale companiilor naționale; h) directori, directori adjuncți și membri ai consiliului de administrație sau membrii organelor de conducere din cadrul unei organizații internaționale.</t>
        </is>
      </c>
      <c r="CS95" t="inlineStr">
        <is>
          <t>funkcia zastávaná fyzickou osobou, napr. &lt;i&gt;v členskom štáte&lt;/i&gt;: hlava štátu, predseda vlády, ministri a štátni tajomníci alebo zástupcovia ministrov; poslanci parlamentu alebo členovia podobných legislatívnych orgánov; členovia riadiacich orgánov politických strán; členovia najvyšších súdov, ústavných súdov alebo iných justičných orgánov vyššieho stupňa, proti rozhodnutiu ktorých sa s výnimkou výnimočných okolností nemožno odvolať; členovia dvorov audítorov alebo rád centrálnych bánk; veľvyslanci, chargés d'affaires a vysokopostavení dôstojníci ozbrojených síl; členovia správnych, riadiacich alebo dozorných orgánov štátom vlastnených podnikov; &lt;i&gt;v medzinárodnej organizácii&lt;/i&gt;: najvyššie postavený funkcionár, jeho zástupcovia a členovia správnej rady alebo rovnocenné funkcie v rámci medzinárodnej organizácie; zástupcovia v členskom štáte alebo predstavitelia pri Únii; &lt;i&gt;na úrovni Únie&lt;/i&gt;: funkcie na úrovni inštitúcií a orgánov Únie, ktoré sú rovnocenné s funkciami v členskom štáte; &lt;i&gt;v tretej krajine&lt;/i&gt;: funkcie, ktoré sú rovnocenné s funkciami v členskom štáte</t>
        </is>
      </c>
      <c r="CT95" t="inlineStr">
        <is>
          <t/>
        </is>
      </c>
      <c r="CU95" t="inlineStr">
        <is>
          <t/>
        </is>
      </c>
    </row>
    <row r="96">
      <c r="A96" s="1" t="str">
        <f>HYPERLINK("https://iate.europa.eu/entry/result/778846/all", "778846")</f>
        <v>778846</v>
      </c>
      <c r="B96" t="inlineStr">
        <is>
          <t>TRADE;FINANCE</t>
        </is>
      </c>
      <c r="C96" t="inlineStr">
        <is>
          <t>TRADE|consumption;FINANCE|financial institutions and credit|credit</t>
        </is>
      </c>
      <c r="D96" t="inlineStr">
        <is>
          <t>ГПР|годишен процент на разходите</t>
        </is>
      </c>
      <c r="E96" t="inlineStr">
        <is>
          <t>4|4</t>
        </is>
      </c>
      <c r="F96" t="inlineStr">
        <is>
          <t>|</t>
        </is>
      </c>
      <c r="G96" t="inlineStr">
        <is>
          <t>RPSN|roční procentní sazba nákladů</t>
        </is>
      </c>
      <c r="H96" t="inlineStr">
        <is>
          <t>3|3</t>
        </is>
      </c>
      <c r="I96" t="inlineStr">
        <is>
          <t>|</t>
        </is>
      </c>
      <c r="J96" t="inlineStr">
        <is>
          <t>årlige omkostninger i procent|ÅOP|årlig omkostningsprocent</t>
        </is>
      </c>
      <c r="K96" t="inlineStr">
        <is>
          <t>4|4|4</t>
        </is>
      </c>
      <c r="L96" t="inlineStr">
        <is>
          <t>||</t>
        </is>
      </c>
      <c r="M96" t="inlineStr">
        <is>
          <t>jährlicher Gebührenzinssatz|effektiver Gesamtjahreszins|effektiver Jahreszins</t>
        </is>
      </c>
      <c r="N96" t="inlineStr">
        <is>
          <t>1|1|3</t>
        </is>
      </c>
      <c r="O96" t="inlineStr">
        <is>
          <t>||</t>
        </is>
      </c>
      <c r="P96" t="inlineStr">
        <is>
          <t>ΣΕΠΕ|συνολικό ετήσιο πραγματικό επιτόκιο</t>
        </is>
      </c>
      <c r="Q96" t="inlineStr">
        <is>
          <t>3|3</t>
        </is>
      </c>
      <c r="R96" t="inlineStr">
        <is>
          <t>|</t>
        </is>
      </c>
      <c r="S96" t="inlineStr">
        <is>
          <t>APR|annual percentage rate of charge|APRC|annual percentage rate</t>
        </is>
      </c>
      <c r="T96" t="inlineStr">
        <is>
          <t>3|3|3|3</t>
        </is>
      </c>
      <c r="U96" t="inlineStr">
        <is>
          <t>|||</t>
        </is>
      </c>
      <c r="V96" t="inlineStr">
        <is>
          <t>tasa anual equivalente|tasa anual efectiva global|TAE|tipo de interés efectivo global anual|TAEG</t>
        </is>
      </c>
      <c r="W96" t="inlineStr">
        <is>
          <t>3|1|3|1|1</t>
        </is>
      </c>
      <c r="X96" t="inlineStr">
        <is>
          <t>||||</t>
        </is>
      </c>
      <c r="Y96" t="inlineStr">
        <is>
          <t>krediidikulukuse aastamäär|krediidikulukuse määr</t>
        </is>
      </c>
      <c r="Z96" t="inlineStr">
        <is>
          <t>3|3</t>
        </is>
      </c>
      <c r="AA96" t="inlineStr">
        <is>
          <t>|</t>
        </is>
      </c>
      <c r="AB96" t="inlineStr">
        <is>
          <t>todellinen vuosikorko</t>
        </is>
      </c>
      <c r="AC96" t="inlineStr">
        <is>
          <t>3</t>
        </is>
      </c>
      <c r="AD96" t="inlineStr">
        <is>
          <t/>
        </is>
      </c>
      <c r="AE96" t="inlineStr">
        <is>
          <t>taux annualisé effectif global|TAEG|taux annuel effectif global</t>
        </is>
      </c>
      <c r="AF96" t="inlineStr">
        <is>
          <t>3|3|3</t>
        </is>
      </c>
      <c r="AG96" t="inlineStr">
        <is>
          <t>||</t>
        </is>
      </c>
      <c r="AH96" t="inlineStr">
        <is>
          <t>an ráta céatadánach bliantúil</t>
        </is>
      </c>
      <c r="AI96" t="inlineStr">
        <is>
          <t>3</t>
        </is>
      </c>
      <c r="AJ96" t="inlineStr">
        <is>
          <t/>
        </is>
      </c>
      <c r="AK96" t="inlineStr">
        <is>
          <t/>
        </is>
      </c>
      <c r="AL96" t="inlineStr">
        <is>
          <t/>
        </is>
      </c>
      <c r="AM96" t="inlineStr">
        <is>
          <t/>
        </is>
      </c>
      <c r="AN96" t="inlineStr">
        <is>
          <t>teljeshiteldíj-mutató|THM</t>
        </is>
      </c>
      <c r="AO96" t="inlineStr">
        <is>
          <t>3|3</t>
        </is>
      </c>
      <c r="AP96" t="inlineStr">
        <is>
          <t>|</t>
        </is>
      </c>
      <c r="AQ96" t="inlineStr">
        <is>
          <t>tasso annuo effettivo globale|TAEG|tasso annuale effettivo globale</t>
        </is>
      </c>
      <c r="AR96" t="inlineStr">
        <is>
          <t>2|2|1</t>
        </is>
      </c>
      <c r="AS96" t="inlineStr">
        <is>
          <t>||</t>
        </is>
      </c>
      <c r="AT96" t="inlineStr">
        <is>
          <t>bendros kredito kainos metinė norma</t>
        </is>
      </c>
      <c r="AU96" t="inlineStr">
        <is>
          <t>3</t>
        </is>
      </c>
      <c r="AV96" t="inlineStr">
        <is>
          <t/>
        </is>
      </c>
      <c r="AW96" t="inlineStr">
        <is>
          <t>gada procentu likme</t>
        </is>
      </c>
      <c r="AX96" t="inlineStr">
        <is>
          <t>3</t>
        </is>
      </c>
      <c r="AY96" t="inlineStr">
        <is>
          <t/>
        </is>
      </c>
      <c r="AZ96" t="inlineStr">
        <is>
          <t>rata perċentwali annwali ta' imposta|RPAI</t>
        </is>
      </c>
      <c r="BA96" t="inlineStr">
        <is>
          <t>3|3</t>
        </is>
      </c>
      <c r="BB96" t="inlineStr">
        <is>
          <t>|</t>
        </is>
      </c>
      <c r="BC96" t="inlineStr">
        <is>
          <t>reëel jaarlijks kostenpercentage|jaarlijks kostenpercentage|JKP|RJK</t>
        </is>
      </c>
      <c r="BD96" t="inlineStr">
        <is>
          <t>1|2|2|1</t>
        </is>
      </c>
      <c r="BE96" t="inlineStr">
        <is>
          <t>|||</t>
        </is>
      </c>
      <c r="BF96" t="inlineStr">
        <is>
          <t>RRSO|rzeczywista roczna stopa oprocentowania</t>
        </is>
      </c>
      <c r="BG96" t="inlineStr">
        <is>
          <t>3|2</t>
        </is>
      </c>
      <c r="BH96" t="inlineStr">
        <is>
          <t>|</t>
        </is>
      </c>
      <c r="BI96" t="inlineStr">
        <is>
          <t>taxa anual de encargos efetiva global|TAEG|taxa anual efetiva global</t>
        </is>
      </c>
      <c r="BJ96" t="inlineStr">
        <is>
          <t>2|2|2</t>
        </is>
      </c>
      <c r="BK96" t="inlineStr">
        <is>
          <t>||</t>
        </is>
      </c>
      <c r="BL96" t="inlineStr">
        <is>
          <t>dobândă anuală efectivă|DAE</t>
        </is>
      </c>
      <c r="BM96" t="inlineStr">
        <is>
          <t>3|3</t>
        </is>
      </c>
      <c r="BN96" t="inlineStr">
        <is>
          <t>|</t>
        </is>
      </c>
      <c r="BO96" t="inlineStr">
        <is>
          <t>ročná percentuálna miera nákladov|RPMN</t>
        </is>
      </c>
      <c r="BP96" t="inlineStr">
        <is>
          <t>3|3</t>
        </is>
      </c>
      <c r="BQ96" t="inlineStr">
        <is>
          <t>|</t>
        </is>
      </c>
      <c r="BR96" t="inlineStr">
        <is>
          <t>letna obrestna mera</t>
        </is>
      </c>
      <c r="BS96" t="inlineStr">
        <is>
          <t>2</t>
        </is>
      </c>
      <c r="BT96" t="inlineStr">
        <is>
          <t/>
        </is>
      </c>
      <c r="BU96" t="inlineStr">
        <is>
          <t>effektiv ränta</t>
        </is>
      </c>
      <c r="BV96" t="inlineStr">
        <is>
          <t>3</t>
        </is>
      </c>
      <c r="BW96" t="inlineStr">
        <is>
          <t/>
        </is>
      </c>
      <c r="BX96" t="inlineStr">
        <is>
          <t/>
        </is>
      </c>
      <c r="BY96" t="inlineStr">
        <is>
          <t>celkové náklady spotřebitelského úvěru pro spotřebitele, vyjádřené jako roční procentní podíl z celkové výše spotřebitelského úvěru</t>
        </is>
      </c>
      <c r="BZ96" t="inlineStr">
        <is>
          <t>Den samlede pris for forbrugerkreditten, udtrykt i procent pr. år af det ydede kreditbeløb.</t>
        </is>
      </c>
      <c r="CA96" t="inlineStr">
        <is>
          <t>Gesamtkosten eines (Verbraucher)Kredits, ausgedrückt als jährlicher Vomhundertsatz des gewährten Kredits</t>
        </is>
      </c>
      <c r="CB96" t="inlineStr">
        <is>
          <t>το συνολικό κόστος της πίστωσης για τον καταναλωτή, εκφραζόμενο ως ετήσιο ποσοστό του συνολικού ποσού της πίστωσης, συμπεριλαμβανομένου, κατά περίπτωση, του κόστους</t>
        </is>
      </c>
      <c r="CC96" t="inlineStr">
        <is>
          <t>total cost of a credit agreement to the consumer, expressed as an annual percentage of the total amount of credit</t>
        </is>
      </c>
      <c r="CD96" t="inlineStr">
        <is>
          <t>Expresión del coste del dinero que se toma en préstamo, o de la rentabilidad de una operación financiera, incluyendo todos los recargos, comisiones bancarias y demás gastos repercutibles que, en general, supongan ingresos para la entidad financiera, de modo que se haga equivaler al tipo de interés efectivo anual, calculado éste con arreglo a las disposiciones establecidas por el Banco de España.</t>
        </is>
      </c>
      <c r="CE96" t="inlineStr">
        <is>
          <t>krediidi kogukulu tarbijale, mis on väljendatud aastase protsendimäärana krediidi kogusummast</t>
        </is>
      </c>
      <c r="CF96" t="inlineStr">
        <is>
          <t>"otto- ja antolainauksessa vuodessa kertyvä korko laskettuna siten, että laskukaavassa huomioidaan kaikki sijoituksesta tai lainasta aiheutuvat kulut"</t>
        </is>
      </c>
      <c r="CG96" t="inlineStr">
        <is>
          <t>coût total du crédit au consommateur exprimé en pourcentage annuel du montant du crédit consenti</t>
        </is>
      </c>
      <c r="CH96" t="inlineStr">
        <is>
          <t/>
        </is>
      </c>
      <c r="CI96" t="inlineStr">
        <is>
          <t/>
        </is>
      </c>
      <c r="CJ96" t="inlineStr">
        <is>
          <t>az a belső kamatláb, amely mellett a hitelfelvevő által visszafizetendő tőke és hiteldíj egyenlő az adós által a folyósításkor a banknak fizetett költségekkel csökkentett kölcsönösszeggel</t>
        </is>
      </c>
      <c r="CK96" t="inlineStr">
        <is>
          <t>Indice, espresso in termini percentuali, con due cifre decimali e su base annua, del costo complessivo del finanziamento.</t>
        </is>
      </c>
      <c r="CL96" t="inlineStr">
        <is>
          <t>bendra kredito kaina vartotojui, išreikšta metiniu bendros kredito kainos procentu, prireikus įskaičiuojant kainą, nurodytą 19 straipsnio 2 dalyje</t>
        </is>
      </c>
      <c r="CM96" t="inlineStr">
        <is>
          <t>kredīta kopējās izmaksas patērētājam, kas izteiktas gada procentos no patērētājam piešķirtās kredīta kopējās summas</t>
        </is>
      </c>
      <c r="CN96" t="inlineStr">
        <is>
          <t/>
        </is>
      </c>
      <c r="CO96" t="inlineStr">
        <is>
          <t>Gewijzigde definitie van Richtlijn 90/88/EEG (L 61/90, p. 15) : "de totale kosten van het aan de consument verleende krediet, uitgedrukt in een percentage op jaarbasis van het verleende krediet en berekend overeenkomstig ...".</t>
        </is>
      </c>
      <c r="CP96" t="inlineStr">
        <is>
          <t>wyrażony w procentach całkowity koszt kredytu uwzględniający wszystkie koszty (odsetki, prowizje i inne opłaty), które konsument jest zobowiązany zapłacić za kredyt; RRSO jest wyliczana indywidualnie dla każdego kredytu w zależności od jego wartości, daty udzielenia i czasu spłaty oraz kosztów kredytu ponoszonych przez kredytobiorcę</t>
        </is>
      </c>
      <c r="CQ96" t="inlineStr">
        <is>
          <t>Custo total do crédito para o consumidor expresso em percentagem anual do montante do crédito concedido. Distingue-se da taxa anual efetiva por incluir também os impostos associados a um empréstimo e por se referir apenas ao crédito ao consumo.</t>
        </is>
      </c>
      <c r="CR96" t="inlineStr">
        <is>
          <t>costul total al creditului pentru consumator, exprimat ca procent anual din valoarea totală a creditului, egală, pe o perioadă de un an, cu valoarea actuală a tuturor angajamentelor - trageri, rambursări și costuri, viitoare sau prezente, convenite de creditor și de consumator</t>
        </is>
      </c>
      <c r="CS96" t="inlineStr">
        <is>
          <t>celkové náklady spotrebiteľa spojené s úverom, vyjadrené ako percento ročne z celkovej výšky úveru</t>
        </is>
      </c>
      <c r="CT96" t="inlineStr">
        <is>
          <t/>
        </is>
      </c>
      <c r="CU96" t="inlineStr">
        <is>
          <t/>
        </is>
      </c>
    </row>
    <row r="97">
      <c r="A97" s="1" t="str">
        <f>HYPERLINK("https://iate.europa.eu/entry/result/914002/all", "914002")</f>
        <v>914002</v>
      </c>
      <c r="B97" t="inlineStr">
        <is>
          <t>LAW;EUROPEAN UNION</t>
        </is>
      </c>
      <c r="C97" t="inlineStr">
        <is>
          <t>LAW|rights and freedoms;LAW;EUROPEAN UNION|European construction|European Union</t>
        </is>
      </c>
      <c r="D97" t="inlineStr">
        <is>
          <t/>
        </is>
      </c>
      <c r="E97" t="inlineStr">
        <is>
          <t/>
        </is>
      </c>
      <c r="F97" t="inlineStr">
        <is>
          <t/>
        </is>
      </c>
      <c r="G97" t="inlineStr">
        <is>
          <t/>
        </is>
      </c>
      <c r="H97" t="inlineStr">
        <is>
          <t/>
        </is>
      </c>
      <c r="I97" t="inlineStr">
        <is>
          <t/>
        </is>
      </c>
      <c r="J97" t="inlineStr">
        <is>
          <t>ret til respekt for privatliv og familieliv</t>
        </is>
      </c>
      <c r="K97" t="inlineStr">
        <is>
          <t>4</t>
        </is>
      </c>
      <c r="L97" t="inlineStr">
        <is>
          <t/>
        </is>
      </c>
      <c r="M97" t="inlineStr">
        <is>
          <t>Recht auf Achtung des Privat- und Familienlebens</t>
        </is>
      </c>
      <c r="N97" t="inlineStr">
        <is>
          <t>4</t>
        </is>
      </c>
      <c r="O97" t="inlineStr">
        <is>
          <t/>
        </is>
      </c>
      <c r="P97" t="inlineStr">
        <is>
          <t>δικαίωμα στο σεβασμό της ιδιωτικής και οικογενειακής ζωής</t>
        </is>
      </c>
      <c r="Q97" t="inlineStr">
        <is>
          <t>3</t>
        </is>
      </c>
      <c r="R97" t="inlineStr">
        <is>
          <t/>
        </is>
      </c>
      <c r="S97" t="inlineStr">
        <is>
          <t>right to respect for private and family life</t>
        </is>
      </c>
      <c r="T97" t="inlineStr">
        <is>
          <t>1</t>
        </is>
      </c>
      <c r="U97" t="inlineStr">
        <is>
          <t/>
        </is>
      </c>
      <c r="V97" t="inlineStr">
        <is>
          <t>derecho a la intimidad personal y familiar|derecho al respeto de la vida privada y familiar</t>
        </is>
      </c>
      <c r="W97" t="inlineStr">
        <is>
          <t>3|3</t>
        </is>
      </c>
      <c r="X97" t="inlineStr">
        <is>
          <t>|</t>
        </is>
      </c>
      <c r="Y97" t="inlineStr">
        <is>
          <t>õigus era- ja perekonnaelu austamisele</t>
        </is>
      </c>
      <c r="Z97" t="inlineStr">
        <is>
          <t>3</t>
        </is>
      </c>
      <c r="AA97" t="inlineStr">
        <is>
          <t/>
        </is>
      </c>
      <c r="AB97" t="inlineStr">
        <is>
          <t>oikeus nauttia yksityis- ja perhe-elämän kunnioitusta</t>
        </is>
      </c>
      <c r="AC97" t="inlineStr">
        <is>
          <t>2</t>
        </is>
      </c>
      <c r="AD97" t="inlineStr">
        <is>
          <t/>
        </is>
      </c>
      <c r="AE97" t="inlineStr">
        <is>
          <t>droit au respect de la vie privée et familiale</t>
        </is>
      </c>
      <c r="AF97" t="inlineStr">
        <is>
          <t>3</t>
        </is>
      </c>
      <c r="AG97" t="inlineStr">
        <is>
          <t/>
        </is>
      </c>
      <c r="AH97" t="inlineStr">
        <is>
          <t/>
        </is>
      </c>
      <c r="AI97" t="inlineStr">
        <is>
          <t/>
        </is>
      </c>
      <c r="AJ97" t="inlineStr">
        <is>
          <t/>
        </is>
      </c>
      <c r="AK97" t="inlineStr">
        <is>
          <t/>
        </is>
      </c>
      <c r="AL97" t="inlineStr">
        <is>
          <t/>
        </is>
      </c>
      <c r="AM97" t="inlineStr">
        <is>
          <t/>
        </is>
      </c>
      <c r="AN97" t="inlineStr">
        <is>
          <t/>
        </is>
      </c>
      <c r="AO97" t="inlineStr">
        <is>
          <t/>
        </is>
      </c>
      <c r="AP97" t="inlineStr">
        <is>
          <t/>
        </is>
      </c>
      <c r="AQ97" t="inlineStr">
        <is>
          <t>diritto al rispetto della vita privata e familiare</t>
        </is>
      </c>
      <c r="AR97" t="inlineStr">
        <is>
          <t>3</t>
        </is>
      </c>
      <c r="AS97" t="inlineStr">
        <is>
          <t/>
        </is>
      </c>
      <c r="AT97" t="inlineStr">
        <is>
          <t/>
        </is>
      </c>
      <c r="AU97" t="inlineStr">
        <is>
          <t/>
        </is>
      </c>
      <c r="AV97" t="inlineStr">
        <is>
          <t/>
        </is>
      </c>
      <c r="AW97" t="inlineStr">
        <is>
          <t/>
        </is>
      </c>
      <c r="AX97" t="inlineStr">
        <is>
          <t/>
        </is>
      </c>
      <c r="AY97" t="inlineStr">
        <is>
          <t/>
        </is>
      </c>
      <c r="AZ97" t="inlineStr">
        <is>
          <t>dritt għar-rispett għall-ħajja privata u għall-ħajja tal-familja</t>
        </is>
      </c>
      <c r="BA97" t="inlineStr">
        <is>
          <t>3</t>
        </is>
      </c>
      <c r="BB97" t="inlineStr">
        <is>
          <t/>
        </is>
      </c>
      <c r="BC97" t="inlineStr">
        <is>
          <t>recht op eerbiediging van privéleven, familie-en gezinsleven</t>
        </is>
      </c>
      <c r="BD97" t="inlineStr">
        <is>
          <t>3</t>
        </is>
      </c>
      <c r="BE97" t="inlineStr">
        <is>
          <t/>
        </is>
      </c>
      <c r="BF97" t="inlineStr">
        <is>
          <t/>
        </is>
      </c>
      <c r="BG97" t="inlineStr">
        <is>
          <t/>
        </is>
      </c>
      <c r="BH97" t="inlineStr">
        <is>
          <t/>
        </is>
      </c>
      <c r="BI97" t="inlineStr">
        <is>
          <t/>
        </is>
      </c>
      <c r="BJ97" t="inlineStr">
        <is>
          <t/>
        </is>
      </c>
      <c r="BK97" t="inlineStr">
        <is>
          <t/>
        </is>
      </c>
      <c r="BL97" t="inlineStr">
        <is>
          <t/>
        </is>
      </c>
      <c r="BM97" t="inlineStr">
        <is>
          <t/>
        </is>
      </c>
      <c r="BN97" t="inlineStr">
        <is>
          <t/>
        </is>
      </c>
      <c r="BO97" t="inlineStr">
        <is>
          <t/>
        </is>
      </c>
      <c r="BP97" t="inlineStr">
        <is>
          <t/>
        </is>
      </c>
      <c r="BQ97" t="inlineStr">
        <is>
          <t/>
        </is>
      </c>
      <c r="BR97" t="inlineStr">
        <is>
          <t>pravica do spoštovanja zasebnega in družinskega življenja</t>
        </is>
      </c>
      <c r="BS97" t="inlineStr">
        <is>
          <t>3</t>
        </is>
      </c>
      <c r="BT97" t="inlineStr">
        <is>
          <t/>
        </is>
      </c>
      <c r="BU97" t="inlineStr">
        <is>
          <t>rätt till skydd för privat- och familjeliv</t>
        </is>
      </c>
      <c r="BV97" t="inlineStr">
        <is>
          <t>3</t>
        </is>
      </c>
      <c r="BW97" t="inlineStr">
        <is>
          <t/>
        </is>
      </c>
      <c r="BX97" t="inlineStr">
        <is>
          <t/>
        </is>
      </c>
      <c r="BY97" t="inlineStr">
        <is>
          <t/>
        </is>
      </c>
      <c r="BZ97" t="inlineStr">
        <is>
          <t/>
        </is>
      </c>
      <c r="CA97" t="inlineStr">
        <is>
          <t/>
        </is>
      </c>
      <c r="CB97" t="inlineStr">
        <is>
          <t/>
        </is>
      </c>
      <c r="CC97" t="inlineStr">
        <is>
          <t/>
        </is>
      </c>
      <c r="CD97" t="inlineStr">
        <is>
          <t/>
        </is>
      </c>
      <c r="CE97" t="inlineStr">
        <is>
          <t/>
        </is>
      </c>
      <c r="CF97" t="inlineStr">
        <is>
          <t/>
        </is>
      </c>
      <c r="CG97" t="inlineStr">
        <is>
          <t/>
        </is>
      </c>
      <c r="CH97" t="inlineStr">
        <is>
          <t/>
        </is>
      </c>
      <c r="CI97" t="inlineStr">
        <is>
          <t/>
        </is>
      </c>
      <c r="CJ97" t="inlineStr">
        <is>
          <t/>
        </is>
      </c>
      <c r="CK97" t="inlineStr">
        <is>
          <t/>
        </is>
      </c>
      <c r="CL97" t="inlineStr">
        <is>
          <t/>
        </is>
      </c>
      <c r="CM97" t="inlineStr">
        <is>
          <t/>
        </is>
      </c>
      <c r="CN97" t="inlineStr">
        <is>
          <t/>
        </is>
      </c>
      <c r="CO97" t="inlineStr">
        <is>
          <t/>
        </is>
      </c>
      <c r="CP97" t="inlineStr">
        <is>
          <t/>
        </is>
      </c>
      <c r="CQ97" t="inlineStr">
        <is>
          <t/>
        </is>
      </c>
      <c r="CR97" t="inlineStr">
        <is>
          <t/>
        </is>
      </c>
      <c r="CS97" t="inlineStr">
        <is>
          <t/>
        </is>
      </c>
      <c r="CT97" t="inlineStr">
        <is>
          <t/>
        </is>
      </c>
      <c r="CU97" t="inlineStr">
        <is>
          <t/>
        </is>
      </c>
    </row>
    <row r="98">
      <c r="A98" s="1" t="str">
        <f>HYPERLINK("https://iate.europa.eu/entry/result/3568730/all", "3568730")</f>
        <v>3568730</v>
      </c>
      <c r="B98" t="inlineStr">
        <is>
          <t>LAW;FINANCE</t>
        </is>
      </c>
      <c r="C98" t="inlineStr">
        <is>
          <t>LAW|criminal law;FINANCE</t>
        </is>
      </c>
      <c r="D98" t="inlineStr">
        <is>
          <t>платформа на ЕС за звената за финансово разузнаване|платформа на ЕС за ЗФР</t>
        </is>
      </c>
      <c r="E98" t="inlineStr">
        <is>
          <t>3|3</t>
        </is>
      </c>
      <c r="F98" t="inlineStr">
        <is>
          <t>|</t>
        </is>
      </c>
      <c r="G98" t="inlineStr">
        <is>
          <t>Platforma finančních zpravodajských jednotek EU</t>
        </is>
      </c>
      <c r="H98" t="inlineStr">
        <is>
          <t>3</t>
        </is>
      </c>
      <c r="I98" t="inlineStr">
        <is>
          <t/>
        </is>
      </c>
      <c r="J98" t="inlineStr">
        <is>
          <t>EU's FIU-platform|platformen for EU's finansielle efterretningsenheder</t>
        </is>
      </c>
      <c r="K98" t="inlineStr">
        <is>
          <t>3|3</t>
        </is>
      </c>
      <c r="L98" t="inlineStr">
        <is>
          <t>|</t>
        </is>
      </c>
      <c r="M98" t="inlineStr">
        <is>
          <t>Plattform der zentralen Meldestellen der EU</t>
        </is>
      </c>
      <c r="N98" t="inlineStr">
        <is>
          <t>3</t>
        </is>
      </c>
      <c r="O98" t="inlineStr">
        <is>
          <t/>
        </is>
      </c>
      <c r="P98" t="inlineStr">
        <is>
          <t>πλατφόρμα της ΕΕ για τις μονάδες χρηματοοικονομικών πληροφοριών|πλατφόρμα της ΕΕ για τις ΜΧΠ</t>
        </is>
      </c>
      <c r="Q98" t="inlineStr">
        <is>
          <t>3|3</t>
        </is>
      </c>
      <c r="R98" t="inlineStr">
        <is>
          <t>|</t>
        </is>
      </c>
      <c r="S98" t="inlineStr">
        <is>
          <t>EU FIUs’ Platform|Financial Intelligence Units Platform|EU Financial Intelligence Units' Platform|EU FIU Platform|EU FIUs Platform|EU FIU’s Platform|Financial Intelligence Units' Platform|FIU Platform</t>
        </is>
      </c>
      <c r="T98" t="inlineStr">
        <is>
          <t>1|1|3|1|3|1|1|1</t>
        </is>
      </c>
      <c r="U98" t="inlineStr">
        <is>
          <t>|||||||</t>
        </is>
      </c>
      <c r="V98" t="inlineStr">
        <is>
          <t>Plataforma de Unidades de Inteligencia Financiera de la UE|Plataforma de UIF de la UE</t>
        </is>
      </c>
      <c r="W98" t="inlineStr">
        <is>
          <t>3|3</t>
        </is>
      </c>
      <c r="X98" t="inlineStr">
        <is>
          <t>|</t>
        </is>
      </c>
      <c r="Y98" t="inlineStr">
        <is>
          <t>ELi rahapesu andmebüroode platvorm</t>
        </is>
      </c>
      <c r="Z98" t="inlineStr">
        <is>
          <t>2</t>
        </is>
      </c>
      <c r="AA98" t="inlineStr">
        <is>
          <t/>
        </is>
      </c>
      <c r="AB98" t="inlineStr">
        <is>
          <t>EU:n rahanpesun selvittelykeskusten foorumi</t>
        </is>
      </c>
      <c r="AC98" t="inlineStr">
        <is>
          <t>3</t>
        </is>
      </c>
      <c r="AD98" t="inlineStr">
        <is>
          <t/>
        </is>
      </c>
      <c r="AE98" t="inlineStr">
        <is>
          <t>plate-forme des cellules de renseignement financier de l'Union européenne|plate-forme des CRF de l’Union européenne|plate-forme des CRF de l’UE</t>
        </is>
      </c>
      <c r="AF98" t="inlineStr">
        <is>
          <t>3|3|3</t>
        </is>
      </c>
      <c r="AG98" t="inlineStr">
        <is>
          <t>||</t>
        </is>
      </c>
      <c r="AH98" t="inlineStr">
        <is>
          <t>Ardán AE na nAonad um Fhaisnéis Airgeadais</t>
        </is>
      </c>
      <c r="AI98" t="inlineStr">
        <is>
          <t>3</t>
        </is>
      </c>
      <c r="AJ98" t="inlineStr">
        <is>
          <t/>
        </is>
      </c>
      <c r="AK98" t="inlineStr">
        <is>
          <t>platforma EU-a za FOJ-eve|Platforma EU-a za financijsko-obavještajne jedinice</t>
        </is>
      </c>
      <c r="AL98" t="inlineStr">
        <is>
          <t>3|3</t>
        </is>
      </c>
      <c r="AM98" t="inlineStr">
        <is>
          <t>|</t>
        </is>
      </c>
      <c r="AN98" t="inlineStr">
        <is>
          <t>uniós FIU-platform|az uniós pénzügyi információs egységek platformja</t>
        </is>
      </c>
      <c r="AO98" t="inlineStr">
        <is>
          <t>3|3</t>
        </is>
      </c>
      <c r="AP98" t="inlineStr">
        <is>
          <t>|</t>
        </is>
      </c>
      <c r="AQ98" t="inlineStr">
        <is>
          <t>piattaforma delle FIU dell'Unione|piattaforma delle Unità di informazione finanziaria dell'Unione</t>
        </is>
      </c>
      <c r="AR98" t="inlineStr">
        <is>
          <t>3|3</t>
        </is>
      </c>
      <c r="AS98" t="inlineStr">
        <is>
          <t>|</t>
        </is>
      </c>
      <c r="AT98" t="inlineStr">
        <is>
          <t>ES FŽP platforma|ES finansinės žvalgybos padalinių platforma</t>
        </is>
      </c>
      <c r="AU98" t="inlineStr">
        <is>
          <t>3|3</t>
        </is>
      </c>
      <c r="AV98" t="inlineStr">
        <is>
          <t>|</t>
        </is>
      </c>
      <c r="AW98" t="inlineStr">
        <is>
          <t>ES Finanšu ziņu vākšanas vienību platforma|ES &lt;i&gt;FIU&lt;/i&gt; platforma</t>
        </is>
      </c>
      <c r="AX98" t="inlineStr">
        <is>
          <t>2|2</t>
        </is>
      </c>
      <c r="AY98" t="inlineStr">
        <is>
          <t>|</t>
        </is>
      </c>
      <c r="AZ98" t="inlineStr">
        <is>
          <t>Pjattaforma tal-UIF tal-UE|Pjattaforma tal-Unitajiet tal-Intelligence Finanzjarja tal-UE</t>
        </is>
      </c>
      <c r="BA98" t="inlineStr">
        <is>
          <t>3|3</t>
        </is>
      </c>
      <c r="BB98" t="inlineStr">
        <is>
          <t>|</t>
        </is>
      </c>
      <c r="BC98" t="inlineStr">
        <is>
          <t>EU-platform voor FIE’s|EU-platform voor financiële-inlichtingeneenheden</t>
        </is>
      </c>
      <c r="BD98" t="inlineStr">
        <is>
          <t>3|3</t>
        </is>
      </c>
      <c r="BE98" t="inlineStr">
        <is>
          <t>|</t>
        </is>
      </c>
      <c r="BF98" t="inlineStr">
        <is>
          <t>platforma UE-FIU|unijna platforma FIU|platforma współpracy unijnych jednostek analityki finansowej</t>
        </is>
      </c>
      <c r="BG98" t="inlineStr">
        <is>
          <t>3|3|3</t>
        </is>
      </c>
      <c r="BH98" t="inlineStr">
        <is>
          <t>||</t>
        </is>
      </c>
      <c r="BI98" t="inlineStr">
        <is>
          <t>Plataforma de Unidades de Informação Financeira da UE|Plataforma de UIF da UE</t>
        </is>
      </c>
      <c r="BJ98" t="inlineStr">
        <is>
          <t>3|3</t>
        </is>
      </c>
      <c r="BK98" t="inlineStr">
        <is>
          <t>|</t>
        </is>
      </c>
      <c r="BL98" t="inlineStr">
        <is>
          <t>Platforma de unități de informații financiare a UE|Platforma UE a FIU-urilor</t>
        </is>
      </c>
      <c r="BM98" t="inlineStr">
        <is>
          <t>3|3</t>
        </is>
      </c>
      <c r="BN98" t="inlineStr">
        <is>
          <t>|</t>
        </is>
      </c>
      <c r="BO98" t="inlineStr">
        <is>
          <t>platforma finančných spravodajských jednotiek EÚ|platforma FIU EÚ</t>
        </is>
      </c>
      <c r="BP98" t="inlineStr">
        <is>
          <t>3|3</t>
        </is>
      </c>
      <c r="BQ98" t="inlineStr">
        <is>
          <t>|</t>
        </is>
      </c>
      <c r="BR98" t="inlineStr">
        <is>
          <t>platforma finančnoobveščevalnih enot EU|platforma FIU EU</t>
        </is>
      </c>
      <c r="BS98" t="inlineStr">
        <is>
          <t>3|3</t>
        </is>
      </c>
      <c r="BT98" t="inlineStr">
        <is>
          <t>|</t>
        </is>
      </c>
      <c r="BU98" t="inlineStr">
        <is>
          <t>EU:s FIU-plattform|plattformen för EU:s finansunderrättelseenheter</t>
        </is>
      </c>
      <c r="BV98" t="inlineStr">
        <is>
          <t>3|3</t>
        </is>
      </c>
      <c r="BW98" t="inlineStr">
        <is>
          <t>|</t>
        </is>
      </c>
      <c r="BX98" t="inlineStr">
        <is>
          <t/>
        </is>
      </c>
      <c r="BY98" t="inlineStr">
        <is>
          <t>neformální skupina složená ze zástupců &lt;a href="https://iate.europa.eu/entry/slideshow/1631783210123/905466/cs" target="_blank"&gt;finančních zpravodajských jednotek&lt;/a&gt;, která je využívána k usnadnění spolupráce mezi finančními zpravodajskými jednotkami a výměně názorů na otázky související se spoluprací, jako jsou účinná spolupráce mezi finančními zpravodajskými jednotkami navzájem a s finančními zpravodajskými jednotkami třetích zemí, společná analýza přeshraničních případů, jakož i trendy a faktory související s posuzováním rizik praní peněz a financování terorismu na vnitrostátní a nadnárodní úrovni.</t>
        </is>
      </c>
      <c r="BZ98" t="inlineStr">
        <is>
          <t>uformel gruppe, der består af repræsentanter for &lt;a href="https://iate.europa.eu/entry/result/905466/da" target="_blank"&gt;finansielle efterretningsenheder (FIU'er)&lt;/a&gt;, og som anvendes til at lette samarbejdet mellem FIU'er og udveksle synspunkter om samarbejdsrelaterede spørgsmål såsom effektivt samarbejde mellem FIU'er og mellem FIU'er og tredjelandes finansielle efterretningsenheder, fælles analyse af grænseoverskridende tilfælde samt tendenser og faktorer af relevans for vurderingen af risici for hvidvask af penge og finansiering af terrorisme både på nationalt og på supranationalt plan</t>
        </is>
      </c>
      <c r="CA98" t="inlineStr">
        <is>
          <t>seit 2006 bestehende informelle Gruppe aus Vertretern der zentralen Meldestellen, wird genutzt, um die Zusammenarbeit der zentralen Meldestellen zu fördern und Meinungen über diesbezügliche Fragen auszutauschen, etwa über eine effektive Zusammenarbeit unter zentralen Meldestellen und zwischen zentralen Meldestellen und zentralen Meldestellen in Drittländern, die gemeinsame Analyse grenzüberschreitender Fälle sowie Entwicklungen und Faktoren, die für die Bewertung von Risiken der Geldwäsche und Terrorismusfinanzierung auf nationaler und supranationaler Ebene von Belang sind</t>
        </is>
      </c>
      <c r="CB98" t="inlineStr">
        <is>
          <t>άτυπη ομάδα η οποία απαρτίζεται από εκπροσώπους των &lt;a href="https://iate.europa.eu/entry/result/905466/en-el" target="_blank"&gt;μονάδων χρηματοοικονομικών πληροφοριών&lt;/a&gt; (ΜΧΠ) και χρησιμοποιείται για τη διευκόλυνση της συνεργασίας μεταξύ των ΜΧΠ και την ανταλλαγή απόψεων σε θέματα συνεργασίας, όπως η ουσιαστική συνεργασία μεταξύ των ΜΧΠ και των μονάδων χρηματοοικονομικών πληροφοριών τρίτων χωρών, η κοινή ανάλυση των διασυνοριακών υποθέσεων, καθώς και οι τάσεις και παράγοντες που σχετίζονται με την εκτίμηση των κινδύνων νομιμοποίησης εσόδων από παράνομες δραστηριότητες και χρηματοδότησης της τρομοκρατίας τόσο σε εθνικό όσο και σε υπερεθνικό επίπεδο</t>
        </is>
      </c>
      <c r="CC98" t="inlineStr">
        <is>
          <t>informal group composed of representatives from &lt;a href="https://iate.europa.eu/entry/result/905466" target="_blank"&gt;financial intelligence units&lt;/a&gt; (FIUs) and used to facilitate cooperation among FIUs and exchange views on cooperation-related issues such as effective cooperation among FIUs and between FIUs and third-country financial intelligence units, joint analysis of cross-border cases and trends and factors relevant to assessing the risks of money laundering and terrorist financing at national and supranational level</t>
        </is>
      </c>
      <c r="CD98" t="inlineStr">
        <is>
          <t>Plataforma compuesta por representantes de las &lt;a href="https://iate.europa.eu/entry/slideshow/1629119389643/905466/es" target="_blank"&gt;Unidades de Inteligencia Financiera (&lt;/a&gt;UIF) de los Estados miembros, con el fin de facilitar la cooperación entre las UIF, intercambiar pareceres y aportar asesoramiento sobre los aspectos de ejecución pertinentes para las UIF y las entidades de notificación, así como sobre los aspectos relacionados con la cooperación, como la cooperación efectiva entre las UIF, la detección de transacciones sospechosas con dimensión transfronteriza, la normalización de los formatos de notificación e información a través de la red informática descentralizada UIF.net o de su sucesora, y el análisis conjunto de los casos transfronterizos, así como la caracterización de las tendencias y factores pertinentes para evaluar los riesgos en materia de blanqueo de dinero y de financiación del terrorismo, tanto a escala nacional como supranacional.</t>
        </is>
      </c>
      <c r="CE98" t="inlineStr">
        <is>
          <t>&lt;i&gt;rahapesu andmebüroode&lt;/i&gt; &lt;a href="/entry/result/905466/all" id="ENTRY_TO_ENTRY_CONVERTER" target="_blank"&gt;IATE:905466&lt;/a&gt; esindajatest koosnev eksperdirühm, mille eesmärk on hõlbustada rahapesu andmebüroode vahelist koostööd ning vahetada arvamusi ja anda nõu rahapesu andmebüroode ja aruandlusega tegelevate isikute jaoks asjakohastes rakendamisküsimustes ning sellistes koostööga seonduvates küsimustes nagu rahapesu andmebüroode tõhus koostöö, kahtlaste piiriüleste mõõtmetega tehingute kindlakstegemine, aruandlusvormide standardimine &lt;i&gt;FIU-neti &lt;/i&gt;&lt;a href="/entry/result/914103/all" id="ENTRY_TO_ENTRY_CONVERTER" target="_blank"&gt;IATE:914103&lt;/a&gt; või selle õigusjärglase kaudu, piiriüleste juhtumite ühine analüüsimine ning selliste suundumuste ja tegurite kindlakstegemine, mis on olulised rahapesu ja terrorismi rahastamise riskide hindamisel nii riigi kui ka riigiülesel tasandil</t>
        </is>
      </c>
      <c r="CF98" t="inlineStr">
        <is>
          <t/>
        </is>
      </c>
      <c r="CG98" t="inlineStr">
        <is>
          <t>groupe informel, composé de représentants des cellules de renseignement financier (CRF), dont le rôle est de faciliter la coopération entre les CRF et d'échanger des avis sur des thèmes liés à la coopération, tels que la coopération efficace entre les CRF et entre les CRF et les cellules de renseignement financier des pays tiers, l'analyse commune de cas transfrontaliers et les tendances et les facteurs utiles pour évaluer les risques de blanchiment de capitaux et de financement du terrorisme au niveau national et au niveau supranational</t>
        </is>
      </c>
      <c r="CH98" t="inlineStr">
        <is>
          <t/>
        </is>
      </c>
      <c r="CI98" t="inlineStr">
        <is>
          <t/>
        </is>
      </c>
      <c r="CJ98" t="inlineStr">
        <is>
          <t>a pénzügyi információs egységek képviselőiből álló, 2006 óta működő informális csoport, amelynek célja, hogy elősegítse a pénzügyi információs egységek közötti együttműködést és az együttműködéssel kapcsolatos olyan kérdésekről történő eszmecserét, mint például a pénzügyi információs egységek közötti, valamint a pénzügyi információs egységek és harmadik országok pénzügyi információs egységei közötti hatékony nemzetközi együttműködés, a határokon átnyúló ügyek közös elemzése, továbbá a pénzmosás és a terrorizmusfinanszírozás nemzeti és nemzetközi szintű kockázatainak értékelése szempontjából fontos trendek és tényezők</t>
        </is>
      </c>
      <c r="CK98" t="inlineStr">
        <is>
          <t>gruppo informale costituito dai rappresentanti delle unità di
informazione finanziaria, attivo dal 2006, che serve ad agevolare la cooperazione fra le FIU e a scambiare opinioni sulle questioni connesse alla cooperazione, come l'efficace cooperazione tra le FIU nonché tra le FIU e le unità di informazione finanziaria di paesi terzi, l'analisi congiunta dei casi transfrontalieri nonché le tendenze e i fattori pertinenti in relazione alla valutazione dei rischi di riciclaggio e finanziamento del terrorismo a livello nazionale e sovranazionale</t>
        </is>
      </c>
      <c r="CL98" t="inlineStr">
        <is>
          <t/>
        </is>
      </c>
      <c r="CM98" t="inlineStr">
        <is>
          <t/>
        </is>
      </c>
      <c r="CN98" t="inlineStr">
        <is>
          <t>grupp informali magħmul minn rappreżentanti mill-&lt;a href="https://iate.europa.eu/entry/result/905466/mt" target="_blank"&gt;unitajiet tal-intelligence finanzjarja&lt;/a&gt; (UIF) tal-Istati Membri tal-UE, li jintuża biex tiġi ffaċilitata l-kooperazzjoni fost l-UIF u biex jiġu skambjati fehmiet dwar kwistjonijiet relatati mal-kooperazzjoni bħall-kooperazzjoni effettiva fost l-UIF u bejn l-UIF u unitajiet tal-intelligence finanzjarja ta' pajjiżi terzi, l-analiżi konġunta ta' każijiet transfruntieri kif ukoll ix-xejriet u l-fatturi rilevanti għall-valutazzjoni tar-riskji tal-ħasil tal-flus u tal-finanzjament tat-terroriżmu kemm fil-livell nazzjonali kif ukoll f'dak supranazzjonali</t>
        </is>
      </c>
      <c r="CO98" t="inlineStr">
        <is>
          <t>informele groep bestaande uit vertegenwoordigers van de financiële-inlichtingeneenheden (FIE's) die sinds 2006 actief is en die wordt gebruikt voor het vergemakkelijken van de samenwerking tussen FIE's en om van gedachten te wisselen over samenwerkingsgerelateerde kwesties zoals de doeltreffende samenwerking onder FIE's en tussen de FIE's en de financiële-inlichtingeneenheden van derde landen, de gezamenlijke analyse van grensoverschrijdende gevallen en trends en factoren die relevant zijn voor de beoordeling van het witwasrisico en het risico van terrorismefinanciering, op zowel nationaal als supranationaal niveau</t>
        </is>
      </c>
      <c r="CP98" t="inlineStr">
        <is>
          <t>działająca od 2006 r. nieformalna grupa, w skład której wchodzą przedstawiciele jednostek analityki finansowej, wykorzystywana do ułatwiania współpracy pomiędzy jednostkami analityki finansowej ( w tym: z jednostkami analityki finansowej z państw trzecich), wspólnej analizy przypadków transgranicznych, tendencji i czynników przydatnych w ocenie ryzyka związanego z praniem pieniędzy i finansowaniem terroryzmu</t>
        </is>
      </c>
      <c r="CQ98" t="inlineStr">
        <is>
          <t>Plataforma composta por representantes das &lt;a href="https://iate.europa.eu/entry/result/905466/pt" target="_blank"&gt;Unidades de Informação Financeira&lt;/a&gt; (UIF) dos Estados-Membros, a fim de facilitar a cooperação entre UIF, trocar pontos de vista e prestar aconselhamento sobre questões de execução relevantes para as UIF e entidades que com elas colaboram transmitindo-lhes informação e sobre questões relacionadas com a cooperação, tais como a eficácia da cooperação entre UIF, a identificação de operações suspeitas com uma dimensão transfronteiriça, a normalização dos formatos de comunicação através da rede FIU.net ou da sua sucessora, a análise conjunta de casos transfronteiriços, a identificação das tendências e fatores relevantes para a avaliação dos riscos de branqueamento de capitais e de financiamento do terrorismo, tanto a nível nacional como supranacional.</t>
        </is>
      </c>
      <c r="CR98" t="inlineStr">
        <is>
          <t/>
        </is>
      </c>
      <c r="CS98" t="inlineStr">
        <is>
          <t>neformálna skupina zložená zo zástupcov &lt;a href="https://iate.europa.eu/entry/result/905466/sk" target="_blank"&gt;finančných spravodajských jednotiek&lt;/a&gt; (FIU), ktorá sa využíva na uľahčovanie spolupráce medzi týmito jednotkami, ako aj na výmenu názorov na otázky týkajúce sa spolupráce, ako je napríklad efektívna spolupráca medzi FIU navzájom a medzi FIU a finančnými spravodajskými jednotkami z tretích krajín, spoločná analýza cezhraničných prípadov a trendy a faktory relevantné pre hodnotenie rizík prania špinavých peňazí a financovania terorizmu na vnútroštátnej a nadnárodnej úrovni</t>
        </is>
      </c>
      <c r="CT98" t="inlineStr">
        <is>
          <t>neformalna skupina, ki jo sestavljajo predstavniki finančnoobveščevalnih enot (FIU) držav članic, da bi olajšali sodelovanje med FIU, si izmenjavali mnenja in zagotavljali svetovanje v zvezi z vprašanji o izvajanju, pomembnimi za FIU in subjekte poročanja, kakršna so učinkovito sodelovanje FIU, odkrivanje sumljivih transakcij s čezmejno razsežnostjo, standardizacija oblik poročanja prek FIU.net ali njegovega naslednika, skupna analiza čezmejnih primerov ter opredelitev trendov in dejavnikov, pomembnih za oceno tveganj pranja denarja in financiranja terorizma tako na nacionalni, kot tudi na nadnacionalni ravni</t>
        </is>
      </c>
      <c r="CU98" t="inlineStr">
        <is>
          <t/>
        </is>
      </c>
    </row>
    <row r="99">
      <c r="A99" s="1" t="str">
        <f>HYPERLINK("https://iate.europa.eu/entry/result/3571042/all", "3571042")</f>
        <v>3571042</v>
      </c>
      <c r="B99" t="inlineStr">
        <is>
          <t>BUSINESS AND COMPETITION;FINANCE;LAW</t>
        </is>
      </c>
      <c r="C99" t="inlineStr">
        <is>
          <t>BUSINESS AND COMPETITION|business organisation|company structure;FINANCE;LAW</t>
        </is>
      </c>
      <c r="D99" t="inlineStr">
        <is>
          <t>регистър на действителните собственици</t>
        </is>
      </c>
      <c r="E99" t="inlineStr">
        <is>
          <t>3</t>
        </is>
      </c>
      <c r="F99" t="inlineStr">
        <is>
          <t/>
        </is>
      </c>
      <c r="G99" t="inlineStr">
        <is>
          <t>registr skutečných majitelů|registr informací o skutečných majitelích</t>
        </is>
      </c>
      <c r="H99" t="inlineStr">
        <is>
          <t>3|3</t>
        </is>
      </c>
      <c r="I99" t="inlineStr">
        <is>
          <t>|</t>
        </is>
      </c>
      <c r="J99" t="inlineStr">
        <is>
          <t>register over reelle ejere|register over oplysninger om reelt ejerskab|register over reelt ejerskab</t>
        </is>
      </c>
      <c r="K99" t="inlineStr">
        <is>
          <t>3|3|3</t>
        </is>
      </c>
      <c r="L99" t="inlineStr">
        <is>
          <t>||</t>
        </is>
      </c>
      <c r="M99" t="inlineStr">
        <is>
          <t>Register für Angaben zum wirtschaftlichen Eigentümer|Register wirtschaftlicher Eigentümer</t>
        </is>
      </c>
      <c r="N99" t="inlineStr">
        <is>
          <t>3|3</t>
        </is>
      </c>
      <c r="O99" t="inlineStr">
        <is>
          <t>|</t>
        </is>
      </c>
      <c r="P99" t="inlineStr">
        <is>
          <t>μητρώο πληροφοριών για τους πραγματικούς δικαιούχους|μητρώo πραγματικών δικαιούχων</t>
        </is>
      </c>
      <c r="Q99" t="inlineStr">
        <is>
          <t>3|3</t>
        </is>
      </c>
      <c r="R99" t="inlineStr">
        <is>
          <t>|</t>
        </is>
      </c>
      <c r="S99" t="inlineStr">
        <is>
          <t>register of beneficial ownership information|beneficial ownership register|register of beneficial ownership|register of beneficial owners</t>
        </is>
      </c>
      <c r="T99" t="inlineStr">
        <is>
          <t>3|3|3|3</t>
        </is>
      </c>
      <c r="U99" t="inlineStr">
        <is>
          <t>|||</t>
        </is>
      </c>
      <c r="V99" t="inlineStr">
        <is>
          <t>registro de información relativa a la titularidad real|registro de titularidad real</t>
        </is>
      </c>
      <c r="W99" t="inlineStr">
        <is>
          <t>3|3</t>
        </is>
      </c>
      <c r="X99" t="inlineStr">
        <is>
          <t>|</t>
        </is>
      </c>
      <c r="Y99" t="inlineStr">
        <is>
          <t>tegelike kasusaajate register</t>
        </is>
      </c>
      <c r="Z99" t="inlineStr">
        <is>
          <t>3</t>
        </is>
      </c>
      <c r="AA99" t="inlineStr">
        <is>
          <t/>
        </is>
      </c>
      <c r="AB99" t="inlineStr">
        <is>
          <t>tosiasiallisia omistajia ja edunsaajia koskeva rekisteri|tosiasiallisia omistajia ja edunsaajia koskevien tietojen rekisteri</t>
        </is>
      </c>
      <c r="AC99" t="inlineStr">
        <is>
          <t>3|3</t>
        </is>
      </c>
      <c r="AD99" t="inlineStr">
        <is>
          <t>|</t>
        </is>
      </c>
      <c r="AE99" t="inlineStr">
        <is>
          <t>registre des propriétaires effectifs|registre des bénéficiaires effectifs</t>
        </is>
      </c>
      <c r="AF99" t="inlineStr">
        <is>
          <t>3|3</t>
        </is>
      </c>
      <c r="AG99" t="inlineStr">
        <is>
          <t>|preferred</t>
        </is>
      </c>
      <c r="AH99" t="inlineStr">
        <is>
          <t>clár úinéireachta tairbhiúla|clár na n-úinéirí tairbhiúla</t>
        </is>
      </c>
      <c r="AI99" t="inlineStr">
        <is>
          <t>3|3</t>
        </is>
      </c>
      <c r="AJ99" t="inlineStr">
        <is>
          <t>|</t>
        </is>
      </c>
      <c r="AK99" t="inlineStr">
        <is>
          <t>registar stvarnog vlasništva|registar informacija o stvarnom vlasništvu|registar stvarnih vlasnika</t>
        </is>
      </c>
      <c r="AL99" t="inlineStr">
        <is>
          <t>3|3|3</t>
        </is>
      </c>
      <c r="AM99" t="inlineStr">
        <is>
          <t>||</t>
        </is>
      </c>
      <c r="AN99" t="inlineStr">
        <is>
          <t>tényleges tulajdonosi nyilvántartás</t>
        </is>
      </c>
      <c r="AO99" t="inlineStr">
        <is>
          <t>3</t>
        </is>
      </c>
      <c r="AP99" t="inlineStr">
        <is>
          <t/>
        </is>
      </c>
      <c r="AQ99" t="inlineStr">
        <is>
          <t>registro dei titolari effettivi</t>
        </is>
      </c>
      <c r="AR99" t="inlineStr">
        <is>
          <t>3</t>
        </is>
      </c>
      <c r="AS99" t="inlineStr">
        <is>
          <t/>
        </is>
      </c>
      <c r="AT99" t="inlineStr">
        <is>
          <t>tikrųjų savininkų registras</t>
        </is>
      </c>
      <c r="AU99" t="inlineStr">
        <is>
          <t>3</t>
        </is>
      </c>
      <c r="AV99" t="inlineStr">
        <is>
          <t/>
        </is>
      </c>
      <c r="AW99" t="inlineStr">
        <is>
          <t>faktisko īpašnieku reģistrs</t>
        </is>
      </c>
      <c r="AX99" t="inlineStr">
        <is>
          <t>3</t>
        </is>
      </c>
      <c r="AY99" t="inlineStr">
        <is>
          <t/>
        </is>
      </c>
      <c r="AZ99" t="inlineStr">
        <is>
          <t>reġistru tas-sjieda benefiċjarja|reġistru tas-sidien benefiċjarji</t>
        </is>
      </c>
      <c r="BA99" t="inlineStr">
        <is>
          <t>3|3</t>
        </is>
      </c>
      <c r="BB99" t="inlineStr">
        <is>
          <t>|</t>
        </is>
      </c>
      <c r="BC99" t="inlineStr">
        <is>
          <t>register van uiteindelijk begunstigden</t>
        </is>
      </c>
      <c r="BD99" t="inlineStr">
        <is>
          <t>3</t>
        </is>
      </c>
      <c r="BE99" t="inlineStr">
        <is>
          <t/>
        </is>
      </c>
      <c r="BF99" t="inlineStr">
        <is>
          <t>rejestr informacji o beneficjentach rzeczywistych|rejestr beneficjentów rzeczywistych</t>
        </is>
      </c>
      <c r="BG99" t="inlineStr">
        <is>
          <t>3|3</t>
        </is>
      </c>
      <c r="BH99" t="inlineStr">
        <is>
          <t>|</t>
        </is>
      </c>
      <c r="BI99" t="inlineStr">
        <is>
          <t>registo de beneficiários efetivos</t>
        </is>
      </c>
      <c r="BJ99" t="inlineStr">
        <is>
          <t>3</t>
        </is>
      </c>
      <c r="BK99" t="inlineStr">
        <is>
          <t/>
        </is>
      </c>
      <c r="BL99" t="inlineStr">
        <is>
          <t>Registrul beneficiarilor reali</t>
        </is>
      </c>
      <c r="BM99" t="inlineStr">
        <is>
          <t>3</t>
        </is>
      </c>
      <c r="BN99" t="inlineStr">
        <is>
          <t/>
        </is>
      </c>
      <c r="BO99" t="inlineStr">
        <is>
          <t>register konečných užívateľov výhod</t>
        </is>
      </c>
      <c r="BP99" t="inlineStr">
        <is>
          <t>3</t>
        </is>
      </c>
      <c r="BQ99" t="inlineStr">
        <is>
          <t/>
        </is>
      </c>
      <c r="BR99" t="inlineStr">
        <is>
          <t>register dejanskega lastništva|register dejanskih lastnikov</t>
        </is>
      </c>
      <c r="BS99" t="inlineStr">
        <is>
          <t>3|3</t>
        </is>
      </c>
      <c r="BT99" t="inlineStr">
        <is>
          <t>|</t>
        </is>
      </c>
      <c r="BU99" t="inlineStr">
        <is>
          <t>register över verkligt huvudmannaskap</t>
        </is>
      </c>
      <c r="BV99" t="inlineStr">
        <is>
          <t>3</t>
        </is>
      </c>
      <c r="BW99" t="inlineStr">
        <is>
          <t/>
        </is>
      </c>
      <c r="BX99" t="inlineStr">
        <is>
          <t/>
        </is>
      </c>
      <c r="BY99" t="inlineStr">
        <is>
          <t>centrální registr, v němž jsou uchovávány informace o skutečném majiteli výslovně zřízeného svěřenského fondu a podobných druzích právního uspořádání, pokud se svou strukturou nebo funkcemi podobají svěřenským fondům</t>
        </is>
      </c>
      <c r="BZ99" t="inlineStr">
        <is>
          <t/>
        </is>
      </c>
      <c r="CA99" t="inlineStr">
        <is>
          <t>Verzeichnis von Unternehmen, Trusts, Stiftungen und anderen Rechtspersonen und deren wahren Eigentümern und Einflussnehmern</t>
        </is>
      </c>
      <c r="CB99" t="inlineStr">
        <is>
          <t>επίσημο αρχείο καταγραφής στοιχείων σχετικά με τα &lt;a href="https://iate.europa.eu/entry/result/773956/en-el" target="_blank"&gt;φυσικά πρόσωπα&lt;/a&gt; που τελικά κατέχουν ή ελέγχουν εταιρικά σχήματα και άλλες νομικές οντοτήτες, εμπιστεύματα και παρεμφερή νομικά μορφώματα</t>
        </is>
      </c>
      <c r="CC99" t="inlineStr">
        <is>
          <t>official record containing information on the &lt;a href="https://iate.europa.eu/entry/result/773956" target="_blank"&gt;natural persons&lt;/a&gt; who ultimately own or control corporate or other legal entities, or trusts or similar legal arrangements</t>
        </is>
      </c>
      <c r="CD99" t="inlineStr">
        <is>
          <t>Registro central en cada Estado miembro, por ejemplo un registro mercantil o un registro de sociedades, o registro público, en el que se debe conservar la información sobre la titularidad real de las sociedades y otras entidades jurídicas constituidas en su territorio.</t>
        </is>
      </c>
      <c r="CE99" t="inlineStr">
        <is>
          <t/>
        </is>
      </c>
      <c r="CF99" t="inlineStr">
        <is>
          <t>virallinen rekisteri, joka sisältää tietoja luonnollisista henkilöistä, jotka viime kädessä omistavat yhtiöitä tai muita oikeushenkilöitä taikka trusteja ja vastaavanlaisia oikeudellisia järjestelyjä tai käyttävät niissä määräysvaltaa</t>
        </is>
      </c>
      <c r="CG99" t="inlineStr">
        <is>
          <t>document qui recense la ou les &lt;a href="https://iate.europa.eu/entry/result/773956" target="_blank"&gt;personnes physiques&lt;/a&gt;, au sein d'une société donnée, détenant une partie du capital, des droits de vote, ou exerçant un pouvoir de contrôle sur une société</t>
        </is>
      </c>
      <c r="CH99" t="inlineStr">
        <is>
          <t/>
        </is>
      </c>
      <c r="CI99" t="inlineStr">
        <is>
          <t/>
        </is>
      </c>
      <c r="CJ99" t="inlineStr">
        <is>
          <t>a gazdasági társaságot vagy egyéb jogi entitást, vagyonkezelő társaságot vagy hasonló jogi struktúrát végső soron tulajdonló vagy irányító &lt;a href="https://iate.europa.eu/entry/result/773956/hu" target="_blank"&gt;természetes személyekre&lt;/a&gt; vonatkozó információkat tartalmazó hivatalos nyilvántartás</t>
        </is>
      </c>
      <c r="CK99" t="inlineStr">
        <is>
          <t>registro
istituito da ciascuno Stato membro per contenere le informazioni sull’identità
della titolarità effettiva di trust espressi e istituti giuridici affini, di conti
bancari, conti di pagamento e cassette di sicurezza nonché di società e altri
soggetti giuridici</t>
        </is>
      </c>
      <c r="CL99" t="inlineStr">
        <is>
          <t/>
        </is>
      </c>
      <c r="CM99" t="inlineStr">
        <is>
          <t/>
        </is>
      </c>
      <c r="CN99" t="inlineStr">
        <is>
          <t>reġistru uffiċjali li jkun fih tagħrif dwar il-&lt;a href="https://iate.europa.eu/entry/result/773956/mt" target="_blank"&gt;persuni fiżiċi&lt;/a&gt; li finalment jipposjedu jew jikkontrollaw entitajiet korporattivi jew entitajiet legali oħra, jew trusts jew arranġamenti legali simili</t>
        </is>
      </c>
      <c r="CO99" t="inlineStr">
        <is>
          <t>officieel overzichtsdocument met informatie over de natuurlijke personen die de uiteindelijke eigenaar zijn van of zeggenschap hebben over een vennootschap of andere juridische entiteit, of een trust of een juridische constructie met een soortgelijke structuur of soortgelijke functies als een trust</t>
        </is>
      </c>
      <c r="CP99" t="inlineStr">
        <is>
          <t>system, w którym są gromadzone 
i przetwarzane informacje o beneficjentach rzeczywistych, tj. osobach 
fizycznych sprawujących bezpośrednią lub pośrednią kontrolę nad spółką</t>
        </is>
      </c>
      <c r="CQ99" t="inlineStr">
        <is>
          <t>Registo oficial que contém informção sobre as &lt;a href="https://iate.europa.eu/entry/result/773956/pt" target="_blank"&gt;pessoas individuais&lt;/a&gt; que possuem ou controlam entidades empresariais, pessoas coletivas, fundos fiduciários ou entidades com regimes jurídicos semelhantes.</t>
        </is>
      </c>
      <c r="CR99" t="inlineStr">
        <is>
          <t/>
        </is>
      </c>
      <c r="CS99" t="inlineStr">
        <is>
          <t>centrálny register, ktorý je vedený v každom členskom štáte napríklad v podobe obchodného registra, registra spoločností alebo verejného registra a v ktorom sa uchovávajú informácie o tom, kto skutočne vlastní podnikateľské subjekty a iné právne subjekty zaregistrované na území daného členského štátu</t>
        </is>
      </c>
      <c r="CT99" t="inlineStr">
        <is>
          <t/>
        </is>
      </c>
      <c r="CU99" t="inlineStr">
        <is>
          <t/>
        </is>
      </c>
    </row>
    <row r="100">
      <c r="A100" s="1" t="str">
        <f>HYPERLINK("https://iate.europa.eu/entry/result/780270/all", "780270")</f>
        <v>780270</v>
      </c>
      <c r="B100" t="inlineStr">
        <is>
          <t>EDUCATION AND COMMUNICATIONS</t>
        </is>
      </c>
      <c r="C100" t="inlineStr">
        <is>
          <t>EDUCATION AND COMMUNICATIONS|communications|communications systems;EDUCATION AND COMMUNICATIONS|information technology and data processing</t>
        </is>
      </c>
      <c r="D100" t="inlineStr">
        <is>
          <t>електронен обмен на данни|EDI</t>
        </is>
      </c>
      <c r="E100" t="inlineStr">
        <is>
          <t>3|3</t>
        </is>
      </c>
      <c r="F100" t="inlineStr">
        <is>
          <t>|</t>
        </is>
      </c>
      <c r="G100" t="inlineStr">
        <is>
          <t>elektronická výměna dat|EDI</t>
        </is>
      </c>
      <c r="H100" t="inlineStr">
        <is>
          <t>3|3</t>
        </is>
      </c>
      <c r="I100" t="inlineStr">
        <is>
          <t>|</t>
        </is>
      </c>
      <c r="J100" t="inlineStr">
        <is>
          <t>elektronisk dataudveksling|EDI</t>
        </is>
      </c>
      <c r="K100" t="inlineStr">
        <is>
          <t>3|3</t>
        </is>
      </c>
      <c r="L100" t="inlineStr">
        <is>
          <t>|</t>
        </is>
      </c>
      <c r="M100" t="inlineStr">
        <is>
          <t>elektronischer Datenaustausch|EDI</t>
        </is>
      </c>
      <c r="N100" t="inlineStr">
        <is>
          <t>3|3</t>
        </is>
      </c>
      <c r="O100" t="inlineStr">
        <is>
          <t>|</t>
        </is>
      </c>
      <c r="P100" t="inlineStr">
        <is>
          <t>ηλεκτρονική ανταλλαγή δεδομένων</t>
        </is>
      </c>
      <c r="Q100" t="inlineStr">
        <is>
          <t>3</t>
        </is>
      </c>
      <c r="R100" t="inlineStr">
        <is>
          <t/>
        </is>
      </c>
      <c r="S100" t="inlineStr">
        <is>
          <t>EDI|electronic data interchange</t>
        </is>
      </c>
      <c r="T100" t="inlineStr">
        <is>
          <t>3|3</t>
        </is>
      </c>
      <c r="U100" t="inlineStr">
        <is>
          <t>|</t>
        </is>
      </c>
      <c r="V100" t="inlineStr">
        <is>
          <t>EDI|IED|intercambio electrónico de datos</t>
        </is>
      </c>
      <c r="W100" t="inlineStr">
        <is>
          <t>3|3|3</t>
        </is>
      </c>
      <c r="X100" t="inlineStr">
        <is>
          <t>||</t>
        </is>
      </c>
      <c r="Y100" t="inlineStr">
        <is>
          <t>elektrooniline andmevahetus|EDI</t>
        </is>
      </c>
      <c r="Z100" t="inlineStr">
        <is>
          <t>3|3</t>
        </is>
      </c>
      <c r="AA100" t="inlineStr">
        <is>
          <t>|</t>
        </is>
      </c>
      <c r="AB100" t="inlineStr">
        <is>
          <t>EDI|OVT|organisaatioiden välinen tiedonsiirto</t>
        </is>
      </c>
      <c r="AC100" t="inlineStr">
        <is>
          <t>3|3|3</t>
        </is>
      </c>
      <c r="AD100" t="inlineStr">
        <is>
          <t>||</t>
        </is>
      </c>
      <c r="AE100" t="inlineStr">
        <is>
          <t>EDI|échange de données informatisées|échange de données informatiques|échange de données informatisé</t>
        </is>
      </c>
      <c r="AF100" t="inlineStr">
        <is>
          <t>4|3|2|3</t>
        </is>
      </c>
      <c r="AG100" t="inlineStr">
        <is>
          <t>|||preferred</t>
        </is>
      </c>
      <c r="AH100" t="inlineStr">
        <is>
          <t>EDI|idirmhalartú leictreonach sonraí</t>
        </is>
      </c>
      <c r="AI100" t="inlineStr">
        <is>
          <t>3|3</t>
        </is>
      </c>
      <c r="AJ100" t="inlineStr">
        <is>
          <t>|</t>
        </is>
      </c>
      <c r="AK100" t="inlineStr">
        <is>
          <t>elektronička razmjena podataka|EDI</t>
        </is>
      </c>
      <c r="AL100" t="inlineStr">
        <is>
          <t>3|3</t>
        </is>
      </c>
      <c r="AM100" t="inlineStr">
        <is>
          <t>|</t>
        </is>
      </c>
      <c r="AN100" t="inlineStr">
        <is>
          <t>elektronikus adatcsere|EDI</t>
        </is>
      </c>
      <c r="AO100" t="inlineStr">
        <is>
          <t>4|4</t>
        </is>
      </c>
      <c r="AP100" t="inlineStr">
        <is>
          <t>|</t>
        </is>
      </c>
      <c r="AQ100" t="inlineStr">
        <is>
          <t>scambio elettronico di dati|interscambio di dati elettronici|EDI|interscambio elettronico di dati</t>
        </is>
      </c>
      <c r="AR100" t="inlineStr">
        <is>
          <t>3|3|3|3</t>
        </is>
      </c>
      <c r="AS100" t="inlineStr">
        <is>
          <t>|||</t>
        </is>
      </c>
      <c r="AT100" t="inlineStr">
        <is>
          <t>elektroninis keitimasis duomenimis|elektroniniai duomenų mainai</t>
        </is>
      </c>
      <c r="AU100" t="inlineStr">
        <is>
          <t>2|3</t>
        </is>
      </c>
      <c r="AV100" t="inlineStr">
        <is>
          <t>|</t>
        </is>
      </c>
      <c r="AW100" t="inlineStr">
        <is>
          <t>&lt;i&gt;EDI&lt;/i&gt;|elektroniskā datu apmaiņa</t>
        </is>
      </c>
      <c r="AX100" t="inlineStr">
        <is>
          <t>3|3</t>
        </is>
      </c>
      <c r="AY100" t="inlineStr">
        <is>
          <t>|</t>
        </is>
      </c>
      <c r="AZ100" t="inlineStr">
        <is>
          <t>skambju elettroniku ta' &lt;i&gt;data&lt;/i&gt;|EDI</t>
        </is>
      </c>
      <c r="BA100" t="inlineStr">
        <is>
          <t>3|3</t>
        </is>
      </c>
      <c r="BB100" t="inlineStr">
        <is>
          <t>|</t>
        </is>
      </c>
      <c r="BC100" t="inlineStr">
        <is>
          <t>elektronische uitwisseling van gegevens|elektronische gegevensuitwisseling|EDI</t>
        </is>
      </c>
      <c r="BD100" t="inlineStr">
        <is>
          <t>3|3|3</t>
        </is>
      </c>
      <c r="BE100" t="inlineStr">
        <is>
          <t>||</t>
        </is>
      </c>
      <c r="BF100" t="inlineStr">
        <is>
          <t>EDI|EWD|elektroniczna wymiana dokumentów|elektroniczna wymiana danych</t>
        </is>
      </c>
      <c r="BG100" t="inlineStr">
        <is>
          <t>2|2|3|3</t>
        </is>
      </c>
      <c r="BH100" t="inlineStr">
        <is>
          <t>|||</t>
        </is>
      </c>
      <c r="BI100" t="inlineStr">
        <is>
          <t>intercâmbio eletrónico de dados</t>
        </is>
      </c>
      <c r="BJ100" t="inlineStr">
        <is>
          <t>3</t>
        </is>
      </c>
      <c r="BK100" t="inlineStr">
        <is>
          <t/>
        </is>
      </c>
      <c r="BL100" t="inlineStr">
        <is>
          <t>EDI|schimb electronic de date</t>
        </is>
      </c>
      <c r="BM100" t="inlineStr">
        <is>
          <t>3|3</t>
        </is>
      </c>
      <c r="BN100" t="inlineStr">
        <is>
          <t>|</t>
        </is>
      </c>
      <c r="BO100" t="inlineStr">
        <is>
          <t>EDI|elektronická výmena údajov</t>
        </is>
      </c>
      <c r="BP100" t="inlineStr">
        <is>
          <t>3|3</t>
        </is>
      </c>
      <c r="BQ100" t="inlineStr">
        <is>
          <t>|</t>
        </is>
      </c>
      <c r="BR100" t="inlineStr">
        <is>
          <t>EDI|elektronska izmenjava podatkov</t>
        </is>
      </c>
      <c r="BS100" t="inlineStr">
        <is>
          <t>3|3</t>
        </is>
      </c>
      <c r="BT100" t="inlineStr">
        <is>
          <t>|</t>
        </is>
      </c>
      <c r="BU100" t="inlineStr">
        <is>
          <t>EDI|elektroniskt datatutbyte|elektroniskt informationsutbyte</t>
        </is>
      </c>
      <c r="BV100" t="inlineStr">
        <is>
          <t>3|3|3</t>
        </is>
      </c>
      <c r="BW100" t="inlineStr">
        <is>
          <t>||</t>
        </is>
      </c>
      <c r="BX100" t="inlineStr">
        <is>
          <t/>
        </is>
      </c>
      <c r="BY100" t="inlineStr">
        <is>
          <t>přenos strukturovaných zpráv elektronickou cestou mezi dvěma počítačovými 
aplikacemi bez použití manuálního zápisu, přepisu či opisu zprávy</t>
        </is>
      </c>
      <c r="BZ100" t="inlineStr">
        <is>
          <t>udveksling af handelsdokumenter i elektronisk format</t>
        </is>
      </c>
      <c r="CA100" t="inlineStr">
        <is>
          <t>weit verbreitete Technologie für den automatisierten Austausch von Dokumenten zwischen unterschiedlichen Anwendungen</t>
        </is>
      </c>
      <c r="CB100" t="inlineStr">
        <is>
          <t>ανταλλαγή επιχειρηματικών εγγράφων από υπολογιστή σε υπολογιστή σε τυποποιημένη ηλεκτρονική μορφή μεταξύ επιχειρηματικών εταίρων</t>
        </is>
      </c>
      <c r="CC100" t="inlineStr">
        <is>
          <t>computer-to-computer exchange of business documents in a standard electronic format between business partners</t>
        </is>
      </c>
      <c r="CD100" t="inlineStr">
        <is>
          <t>Transferencia electrónica, de ordenador a ordenador, de datos comerciales y administrativos que estructuran un mensaje de EDI con arreglo a una norma acordada.</t>
        </is>
      </c>
      <c r="CE100" t="inlineStr">
        <is>
          <t>organisatsioonidevahelise dokumendivahetuse korraldamine elektroonilisel kujul</t>
        </is>
      </c>
      <c r="CF100" t="inlineStr">
        <is>
          <t>sähköinen, määrämuotoinen ja automaattinen tiedonsiirto yritysten sekä julkishallinnon tietojärjestelmien välillä</t>
        </is>
      </c>
      <c r="CG100" t="inlineStr">
        <is>
          <t>format standard pour l'échange, entre deux organisations, de renseignements par voie électronique plutôt qu'au format papier</t>
        </is>
      </c>
      <c r="CH100" t="inlineStr">
        <is>
          <t/>
        </is>
      </c>
      <c r="CI100" t="inlineStr">
        <is>
          <t>elektronički prijenos podataka, strukturiranih u skladu s dogovorenim normama u pogledu poruka, između dvaju računalnih sustava</t>
        </is>
      </c>
      <c r="CJ100" t="inlineStr">
        <is>
          <t>kereskedelmi, gazdasági, adminisztrációs, pénzügyi, szállítmányozási, államigazgatási dokumentációk papírmentes, számítógép alkalmazások közötti, nemzetközi szabványok szerinti elektronikus cseréje</t>
        </is>
      </c>
      <c r="CK100" t="inlineStr">
        <is>
          <t>trasmissione elettronica tra sistemi informatici di dati strutturati secondo norme di messaggio riconosciute</t>
        </is>
      </c>
      <c r="CL100" t="inlineStr">
        <is>
          <t>keitimasis duomenimis ir dokumentais tarp kompiuterių sistemų pagal tam tikras standartines taisykles</t>
        </is>
      </c>
      <c r="CM100" t="inlineStr">
        <is>
          <t>Standartu kopums datu vai dokumentu elektroniskai pārsūtīšanai strukturētā elektroniskā formātā no vienas datorsistēmas uz citu.</t>
        </is>
      </c>
      <c r="CN100" t="inlineStr">
        <is>
          <t>it-trażmissjoni strutturata ta' &lt;i&gt;data&lt;/i&gt; bejn organizazzjonijiet, b'mezzi elettroniċi li tintuża għat-trasferiment ta' dokumenti jew ta' &lt;i&gt;data&lt;/i&gt; kummerċjali minn sistema ta' kompjuter għal sistema ta' kompjuter oħra jiġifieri mingħand sieħeb kummerċjali għall-ieħor mingħajr l-intervent tal-bniedem</t>
        </is>
      </c>
      <c r="CO100" t="inlineStr">
        <is>
          <t>"elektronische uitwisseling van gegevens en zakelijke documenten tussen twee bedrijven of delen van bedrijven"</t>
        </is>
      </c>
      <c r="CP100" t="inlineStr">
        <is>
          <t>sposób wymiany informacji pomiędzy kontrahentami, który charakteryzuje się: 1. przesyłaniem dokumentów wyłącznie w formie elektronicznej ("bezpapierowej"); 2. wymianą dokumentów spełniających uzgodnione wcześniej standardy (definicja pól dokumentu i ich zawartości); 3. bezpośredniością wymiany danych</t>
        </is>
      </c>
      <c r="CQ100" t="inlineStr">
        <is>
          <t>Transferência
eletrónica de dados estruturados entre aplicações informáticas de diferentes
entidades segundo procedimentos normalizados e normas públicas e internacionais.</t>
        </is>
      </c>
      <c r="CR100" t="inlineStr">
        <is>
          <t/>
        </is>
      </c>
      <c r="CS100" t="inlineStr">
        <is>
          <t>prenos a výmena údajov medzi dvomi nezávislými subjektmi elektronickou formou z počítača do počítača s
využitím schválenej normy týkajúcej sa štruktúry odkazu elektronickej výmeny</t>
        </is>
      </c>
      <c r="CT100" t="inlineStr">
        <is>
          <t>elektronski prenos strukturiranih podatkov po dogovorjenih standardih z aplikacij na računalniku ene stranke na aplikacije na računalniku druge stranke</t>
        </is>
      </c>
      <c r="CU100" t="inlineStr">
        <is>
          <t>standard för elektronisk överföring av strukturerade data mellan två informationssystem</t>
        </is>
      </c>
    </row>
    <row r="101">
      <c r="A101" s="1" t="str">
        <f>HYPERLINK("https://iate.europa.eu/entry/result/3506287/all", "3506287")</f>
        <v>3506287</v>
      </c>
      <c r="B101" t="inlineStr">
        <is>
          <t>FINANCE</t>
        </is>
      </c>
      <c r="C101" t="inlineStr">
        <is>
          <t>FINANCE|free movement of capital|financial market|financial supervision</t>
        </is>
      </c>
      <c r="D101" t="inlineStr">
        <is>
          <t>приемащ надзорен орган</t>
        </is>
      </c>
      <c r="E101" t="inlineStr">
        <is>
          <t>3</t>
        </is>
      </c>
      <c r="F101" t="inlineStr">
        <is>
          <t/>
        </is>
      </c>
      <c r="G101" t="inlineStr">
        <is>
          <t>orgán dohledu hostitelského státu|hostitelský orgán dohledu|dohlížitel hostitelského státu</t>
        </is>
      </c>
      <c r="H101" t="inlineStr">
        <is>
          <t>3|3|2</t>
        </is>
      </c>
      <c r="I101" t="inlineStr">
        <is>
          <t>||</t>
        </is>
      </c>
      <c r="J101" t="inlineStr">
        <is>
          <t>værtstilsynsmyndighed|værtslandets tilsynsorgan|værtslandets tilsynsmyndighed</t>
        </is>
      </c>
      <c r="K101" t="inlineStr">
        <is>
          <t>3|3|3</t>
        </is>
      </c>
      <c r="L101" t="inlineStr">
        <is>
          <t>||</t>
        </is>
      </c>
      <c r="M101" t="inlineStr">
        <is>
          <t>Aufsichtsbehörde des Aufnahmemitgliedstaats</t>
        </is>
      </c>
      <c r="N101" t="inlineStr">
        <is>
          <t>3</t>
        </is>
      </c>
      <c r="O101" t="inlineStr">
        <is>
          <t/>
        </is>
      </c>
      <c r="P101" t="inlineStr">
        <is>
          <t>εποπτικός φορέας του κράτους υποδοχής|εποπτική αρχή υποδοχής|επόπτης της χώρας υποδοχής|εποπτικός φορέας υποδοχής</t>
        </is>
      </c>
      <c r="Q101" t="inlineStr">
        <is>
          <t>3|3|3|3</t>
        </is>
      </c>
      <c r="R101" t="inlineStr">
        <is>
          <t>|||</t>
        </is>
      </c>
      <c r="S101" t="inlineStr">
        <is>
          <t>host supervisor|host state supervisor|host supervisory authority</t>
        </is>
      </c>
      <c r="T101" t="inlineStr">
        <is>
          <t>3|3|3</t>
        </is>
      </c>
      <c r="U101" t="inlineStr">
        <is>
          <t>||</t>
        </is>
      </c>
      <c r="V101" t="inlineStr">
        <is>
          <t>supervisor de acogida</t>
        </is>
      </c>
      <c r="W101" t="inlineStr">
        <is>
          <t>3</t>
        </is>
      </c>
      <c r="X101" t="inlineStr">
        <is>
          <t/>
        </is>
      </c>
      <c r="Y101" t="inlineStr">
        <is>
          <t>vastuvõtva riigi järelevalve tegija</t>
        </is>
      </c>
      <c r="Z101" t="inlineStr">
        <is>
          <t>3</t>
        </is>
      </c>
      <c r="AA101" t="inlineStr">
        <is>
          <t/>
        </is>
      </c>
      <c r="AB101" t="inlineStr">
        <is>
          <t>sijaintijäsenvaltiossa toimiva valvoja|vastaanottavan jäsenvaltion valvontaviranomainen</t>
        </is>
      </c>
      <c r="AC101" t="inlineStr">
        <is>
          <t>3|3</t>
        </is>
      </c>
      <c r="AD101" t="inlineStr">
        <is>
          <t>|</t>
        </is>
      </c>
      <c r="AE101" t="inlineStr">
        <is>
          <t>autorité de surveillance du pays d'accueil|autorité de surveillance d’accueil</t>
        </is>
      </c>
      <c r="AF101" t="inlineStr">
        <is>
          <t>3|2</t>
        </is>
      </c>
      <c r="AG101" t="inlineStr">
        <is>
          <t>|</t>
        </is>
      </c>
      <c r="AH101" t="inlineStr">
        <is>
          <t>údarás maoirseachta óstaigh</t>
        </is>
      </c>
      <c r="AI101" t="inlineStr">
        <is>
          <t>3</t>
        </is>
      </c>
      <c r="AJ101" t="inlineStr">
        <is>
          <t/>
        </is>
      </c>
      <c r="AK101" t="inlineStr">
        <is>
          <t>nadzorno tijelo države domaćina|nadzorno tijelo domaćin</t>
        </is>
      </c>
      <c r="AL101" t="inlineStr">
        <is>
          <t>2|3</t>
        </is>
      </c>
      <c r="AM101" t="inlineStr">
        <is>
          <t>|</t>
        </is>
      </c>
      <c r="AN101" t="inlineStr">
        <is>
          <t>fogadó országbeli felügyelet|fogadó felügyelet|fogadó felügyeleti hatóság</t>
        </is>
      </c>
      <c r="AO101" t="inlineStr">
        <is>
          <t>2|3|3</t>
        </is>
      </c>
      <c r="AP101" t="inlineStr">
        <is>
          <t>proposed||</t>
        </is>
      </c>
      <c r="AQ101" t="inlineStr">
        <is>
          <t>supervisore del paese ospitante|autorità di vigilanza del paese ospitante</t>
        </is>
      </c>
      <c r="AR101" t="inlineStr">
        <is>
          <t>2|3</t>
        </is>
      </c>
      <c r="AS101" t="inlineStr">
        <is>
          <t>proposed|</t>
        </is>
      </c>
      <c r="AT101" t="inlineStr">
        <is>
          <t>priimančiosios šalies priežiūros institucija|priimančiosios valstybės narės priežiūros institucija</t>
        </is>
      </c>
      <c r="AU101" t="inlineStr">
        <is>
          <t>3|3</t>
        </is>
      </c>
      <c r="AV101" t="inlineStr">
        <is>
          <t>|</t>
        </is>
      </c>
      <c r="AW101" t="inlineStr">
        <is>
          <t>uzņēmējvalsts uzraudzības iestāde|uzraudzītājs uzņēmējā valstī</t>
        </is>
      </c>
      <c r="AX101" t="inlineStr">
        <is>
          <t>2|2</t>
        </is>
      </c>
      <c r="AY101" t="inlineStr">
        <is>
          <t>|</t>
        </is>
      </c>
      <c r="AZ101" t="inlineStr">
        <is>
          <t>superviżur ospitanti|awtorità superviżorja ospitanti</t>
        </is>
      </c>
      <c r="BA101" t="inlineStr">
        <is>
          <t>3|3</t>
        </is>
      </c>
      <c r="BB101" t="inlineStr">
        <is>
          <t>|</t>
        </is>
      </c>
      <c r="BC101" t="inlineStr">
        <is>
          <t>toezichthouder van de lidstaat van ontvangst|toezichthouder van het gastland</t>
        </is>
      </c>
      <c r="BD101" t="inlineStr">
        <is>
          <t>3|3</t>
        </is>
      </c>
      <c r="BE101" t="inlineStr">
        <is>
          <t>|</t>
        </is>
      </c>
      <c r="BF101" t="inlineStr">
        <is>
          <t>organ nadzoru przyjmującego państwa członkowskiego</t>
        </is>
      </c>
      <c r="BG101" t="inlineStr">
        <is>
          <t>3</t>
        </is>
      </c>
      <c r="BH101" t="inlineStr">
        <is>
          <t/>
        </is>
      </c>
      <c r="BI101" t="inlineStr">
        <is>
          <t/>
        </is>
      </c>
      <c r="BJ101" t="inlineStr">
        <is>
          <t/>
        </is>
      </c>
      <c r="BK101" t="inlineStr">
        <is>
          <t/>
        </is>
      </c>
      <c r="BL101" t="inlineStr">
        <is>
          <t>supraveghetor din țara-gazdă</t>
        </is>
      </c>
      <c r="BM101" t="inlineStr">
        <is>
          <t>3</t>
        </is>
      </c>
      <c r="BN101" t="inlineStr">
        <is>
          <t/>
        </is>
      </c>
      <c r="BO101" t="inlineStr">
        <is>
          <t>hostiteľský orgán dohľadu</t>
        </is>
      </c>
      <c r="BP101" t="inlineStr">
        <is>
          <t>3</t>
        </is>
      </c>
      <c r="BQ101" t="inlineStr">
        <is>
          <t/>
        </is>
      </c>
      <c r="BR101" t="inlineStr">
        <is>
          <t>nadzornik gostitelj</t>
        </is>
      </c>
      <c r="BS101" t="inlineStr">
        <is>
          <t>3</t>
        </is>
      </c>
      <c r="BT101" t="inlineStr">
        <is>
          <t/>
        </is>
      </c>
      <c r="BU101" t="inlineStr">
        <is>
          <t>värdlandets tillsynsmyndighet|värdtillsynsorgan</t>
        </is>
      </c>
      <c r="BV101" t="inlineStr">
        <is>
          <t>3|3</t>
        </is>
      </c>
      <c r="BW101" t="inlineStr">
        <is>
          <t>|</t>
        </is>
      </c>
      <c r="BX101" t="inlineStr">
        <is>
          <t/>
        </is>
      </c>
      <c r="BY101" t="inlineStr">
        <is>
          <t>orgán odpovědný za dohled nad činností subjektu podnikajícího ve finančním odvětví, který patří ke skupině usazené v jiné zemi</t>
        </is>
      </c>
      <c r="BZ101" t="inlineStr">
        <is>
          <t/>
        </is>
      </c>
      <c r="CA101" t="inlineStr">
        <is>
          <t/>
        </is>
      </c>
      <c r="CB101" t="inlineStr">
        <is>
          <t>αρχή αρμόδια για την εποπτεία των δραστηριοτήτων μιας οντότητας του χρηματοπιστωτικού κλάδου η οποία ανήκει σε όμιλο που εδρεύει σε άλλη χώρα</t>
        </is>
      </c>
      <c r="CC101" t="inlineStr">
        <is>
          <t>authority responsible for supervising the activities of a financial-sector entity that belongs to a group based in another country</t>
        </is>
      </c>
      <c r="CD101" t="inlineStr">
        <is>
          <t>Autoridad de supervisión del país de acogida en el que opera una entidad del sector financiero extranjera.</t>
        </is>
      </c>
      <c r="CE101" t="inlineStr">
        <is>
          <t/>
        </is>
      </c>
      <c r="CF101" t="inlineStr">
        <is>
          <t/>
        </is>
      </c>
      <c r="CG101" t="inlineStr">
        <is>
          <t>autorité de surveillance du pays d’accueil d’un établissement financier établi dans plusieurs pays</t>
        </is>
      </c>
      <c r="CH101" t="inlineStr">
        <is>
          <t/>
        </is>
      </c>
      <c r="CI101" t="inlineStr">
        <is>
          <t/>
        </is>
      </c>
      <c r="CJ101" t="inlineStr">
        <is>
          <t>olyan pénzügyi ágazatbeli szervezet tevékenységeinek felügyeletéért felelős hatóság, amely olyan csoporthoz tartozik, amelynek székhelye másik országban van</t>
        </is>
      </c>
      <c r="CK101" t="inlineStr">
        <is>
          <t>autorità competenti del paese in cui è stabilita la succursale di un'istituzione finanziaria</t>
        </is>
      </c>
      <c r="CL101" t="inlineStr">
        <is>
          <t/>
        </is>
      </c>
      <c r="CM101" t="inlineStr">
        <is>
          <t/>
        </is>
      </c>
      <c r="CN101" t="inlineStr">
        <is>
          <t>awtorità responsabbli mis-superviżjoni tal-attivitajiet ta' entità tas-settur finanzjarju li tkun taqa' taħt grupp ibbażat f'pajjiż ieħor</t>
        </is>
      </c>
      <c r="CO101" t="inlineStr">
        <is>
          <t>autoriteit die verantwoordelijk is voor het toezicht op een entiteit uit de financiële sector die tot een groep behoort die in een ander land is gevestigd</t>
        </is>
      </c>
      <c r="CP101" t="inlineStr">
        <is>
          <t>organ odpowiedzialny za nadzór działalnosci podmiotu z sektora finansowego należącego do grupy posiadajacej siedzibę w panstwie trzecim</t>
        </is>
      </c>
      <c r="CQ101" t="inlineStr">
        <is>
          <t/>
        </is>
      </c>
      <c r="CR101" t="inlineStr">
        <is>
          <t/>
        </is>
      </c>
      <c r="CS101" t="inlineStr">
        <is>
          <t>orgán zodpovedný za dohľad nad činnosťami subjektu finančného sektora patriaceho do skupiny so sídlom v inej krajine</t>
        </is>
      </c>
      <c r="CT101" t="inlineStr">
        <is>
          <t/>
        </is>
      </c>
      <c r="CU101" t="inlineStr">
        <is>
          <t/>
        </is>
      </c>
    </row>
    <row r="102">
      <c r="A102" s="1" t="str">
        <f>HYPERLINK("https://iate.europa.eu/entry/result/3619742/all", "3619742")</f>
        <v>3619742</v>
      </c>
      <c r="B102" t="inlineStr">
        <is>
          <t>FINANCE;LAW</t>
        </is>
      </c>
      <c r="C102" t="inlineStr">
        <is>
          <t>FINANCE|free movement of capital|financial market|financial supervision;FINANCE|free movement of capital|free movement of capital|capital movement|recycling of capital|money laundering;LAW|criminal law|criminal law</t>
        </is>
      </c>
      <c r="D102" t="inlineStr">
        <is>
          <t>надзорна колегия за БИП/БФТ|надзорна колегия за борба с изпирането на пари/финансирането на тероризма</t>
        </is>
      </c>
      <c r="E102" t="inlineStr">
        <is>
          <t>3|3</t>
        </is>
      </c>
      <c r="F102" t="inlineStr">
        <is>
          <t>|</t>
        </is>
      </c>
      <c r="G102" t="inlineStr">
        <is>
          <t>kolegium orgánů dohledu v oblasti boje proti praní peněz a financování terorismu|kolegium orgánů dohledu v oblasti AML/CFT</t>
        </is>
      </c>
      <c r="H102" t="inlineStr">
        <is>
          <t>2|2</t>
        </is>
      </c>
      <c r="I102" t="inlineStr">
        <is>
          <t>|</t>
        </is>
      </c>
      <c r="J102" t="inlineStr">
        <is>
          <t>AML/CFT-tilsynskollegium|tilsynskollegium for bekæmpelse af hvidvask af penge og finansiering af terrorisme</t>
        </is>
      </c>
      <c r="K102" t="inlineStr">
        <is>
          <t>3|3</t>
        </is>
      </c>
      <c r="L102" t="inlineStr">
        <is>
          <t>|</t>
        </is>
      </c>
      <c r="M102" t="inlineStr">
        <is>
          <t>AML/CFT-Aufsichtskollegium|Aufsichtskollegium für die Bekämpfung von Geldwäsche und Terrorismusfinanzierung</t>
        </is>
      </c>
      <c r="N102" t="inlineStr">
        <is>
          <t>3|3</t>
        </is>
      </c>
      <c r="O102" t="inlineStr">
        <is>
          <t>|</t>
        </is>
      </c>
      <c r="P102" t="inlineStr">
        <is>
          <t>εποπτικό σώμα ΚΞΧ/ΧΤ|εποπτικό σώμα για την καταπολέμηση της νομιμοποίησης εσόδων από παράνομες δραστηριότητες/χρηματοδότησης της τρομοκρατίας</t>
        </is>
      </c>
      <c r="Q102" t="inlineStr">
        <is>
          <t>3|3</t>
        </is>
      </c>
      <c r="R102" t="inlineStr">
        <is>
          <t>|</t>
        </is>
      </c>
      <c r="S102" t="inlineStr">
        <is>
          <t>anti-money-laundering/counter-terrorist-financing supervisory college|AML/CFT supervisory college|anti money laundering/counter terrorist financing supervisory college</t>
        </is>
      </c>
      <c r="T102" t="inlineStr">
        <is>
          <t>3|3|1</t>
        </is>
      </c>
      <c r="U102" t="inlineStr">
        <is>
          <t>||</t>
        </is>
      </c>
      <c r="V102" t="inlineStr">
        <is>
          <t>colegio de supervisores de LBC/LFT|colegio de supervisores de lucha contra el blanqueo de capitales y la financiación del terrorismo</t>
        </is>
      </c>
      <c r="W102" t="inlineStr">
        <is>
          <t>3|3</t>
        </is>
      </c>
      <c r="X102" t="inlineStr">
        <is>
          <t>|</t>
        </is>
      </c>
      <c r="Y102" t="inlineStr">
        <is>
          <t>rahapesu ja terrorismi rahastamise tõkestamise järelevalvekolleegium</t>
        </is>
      </c>
      <c r="Z102" t="inlineStr">
        <is>
          <t>2</t>
        </is>
      </c>
      <c r="AA102" t="inlineStr">
        <is>
          <t/>
        </is>
      </c>
      <c r="AB102" t="inlineStr">
        <is>
          <t>rahanpesun ja terrorismin rahoituksen torjunnan valvontakollegio</t>
        </is>
      </c>
      <c r="AC102" t="inlineStr">
        <is>
          <t>3</t>
        </is>
      </c>
      <c r="AD102" t="inlineStr">
        <is>
          <t/>
        </is>
      </c>
      <c r="AE102" t="inlineStr">
        <is>
          <t>collège de surveillance LBC-FT|collège de surveillance de la lutte contre le blanchiment de capitaux et le financement du terrorisme</t>
        </is>
      </c>
      <c r="AF102" t="inlineStr">
        <is>
          <t>3|3</t>
        </is>
      </c>
      <c r="AG102" t="inlineStr">
        <is>
          <t>|</t>
        </is>
      </c>
      <c r="AH102" t="inlineStr">
        <is>
          <t>coláiste maoirseachta AML/CFT|coláiste maoirseachta frithsciúrtha airgid agus frithmhaoinithe sceimhlitheoireachta</t>
        </is>
      </c>
      <c r="AI102" t="inlineStr">
        <is>
          <t>3|3</t>
        </is>
      </c>
      <c r="AJ102" t="inlineStr">
        <is>
          <t>|</t>
        </is>
      </c>
      <c r="AK102" t="inlineStr">
        <is>
          <t>kolegij nadzornih tijela za SPNFT|kolegij nadzornih tijela za suzbijanje pranja novca i financiranja terorizma</t>
        </is>
      </c>
      <c r="AL102" t="inlineStr">
        <is>
          <t>3|3</t>
        </is>
      </c>
      <c r="AM102" t="inlineStr">
        <is>
          <t>|</t>
        </is>
      </c>
      <c r="AN102" t="inlineStr">
        <is>
          <t>a pénzmosás és a terrorizmusfinanszírozás elleni küzdelemmel foglalkozó felügyeleti kollégium</t>
        </is>
      </c>
      <c r="AO102" t="inlineStr">
        <is>
          <t>2</t>
        </is>
      </c>
      <c r="AP102" t="inlineStr">
        <is>
          <t>proposed</t>
        </is>
      </c>
      <c r="AQ102" t="inlineStr">
        <is>
          <t>collegio di supervisione per la lotta al riciclaggio/finanziamento del terrorismo|collegio di supervisione AML/CFT</t>
        </is>
      </c>
      <c r="AR102" t="inlineStr">
        <is>
          <t>2|2</t>
        </is>
      </c>
      <c r="AS102" t="inlineStr">
        <is>
          <t>proposed|proposed</t>
        </is>
      </c>
      <c r="AT102" t="inlineStr">
        <is>
          <t>už kovą su pinigų plovimu ir terorizmo finansavimu atsakinga priežiūros institucijų kolegija</t>
        </is>
      </c>
      <c r="AU102" t="inlineStr">
        <is>
          <t>2</t>
        </is>
      </c>
      <c r="AV102" t="inlineStr">
        <is>
          <t/>
        </is>
      </c>
      <c r="AW102" t="inlineStr">
        <is>
          <t>NILL/TFN uzraudzības kolēģija|nelikumīgi iegūtu līdzekļu legalizēšanas un terorisma finansēšanas novēršanas uzraudzības kolēģija</t>
        </is>
      </c>
      <c r="AX102" t="inlineStr">
        <is>
          <t>2|2</t>
        </is>
      </c>
      <c r="AY102" t="inlineStr">
        <is>
          <t>|</t>
        </is>
      </c>
      <c r="AZ102" t="inlineStr">
        <is>
          <t>kulleġġ superviżorju għall-AML/CFT|kulleġġ superviżorju għall-ġlieda kontra l-ħasil tal-flus/il-finanzjament tat-terroriżmu</t>
        </is>
      </c>
      <c r="BA102" t="inlineStr">
        <is>
          <t>3|3</t>
        </is>
      </c>
      <c r="BB102" t="inlineStr">
        <is>
          <t>|</t>
        </is>
      </c>
      <c r="BC102" t="inlineStr">
        <is>
          <t>AML/CFT-toezichtcollege|toezichtcollege voor de bestrijding van witwassen/terrorismefinanciering</t>
        </is>
      </c>
      <c r="BD102" t="inlineStr">
        <is>
          <t>3|3</t>
        </is>
      </c>
      <c r="BE102" t="inlineStr">
        <is>
          <t>|</t>
        </is>
      </c>
      <c r="BF102" t="inlineStr">
        <is>
          <t>kolegium organów nadzoru ds. przeciwdziałania praniu pieniędzy i finansowaniu terroryzmu</t>
        </is>
      </c>
      <c r="BG102" t="inlineStr">
        <is>
          <t>3</t>
        </is>
      </c>
      <c r="BH102" t="inlineStr">
        <is>
          <t/>
        </is>
      </c>
      <c r="BI102" t="inlineStr">
        <is>
          <t>Colégio de Supervisão do CBC/FT|Colégio de Supervisão do Combate ao Branqueamento de Capitais e ao Financiamento do Terrorismo</t>
        </is>
      </c>
      <c r="BJ102" t="inlineStr">
        <is>
          <t>3|3</t>
        </is>
      </c>
      <c r="BK102" t="inlineStr">
        <is>
          <t>|</t>
        </is>
      </c>
      <c r="BL102" t="inlineStr">
        <is>
          <t>colegiu de supraveghere în domeniul combaterii spălării banilor și a finanțării terorismului|colegiu de supraveghere CSB/CFT</t>
        </is>
      </c>
      <c r="BM102" t="inlineStr">
        <is>
          <t>2|2</t>
        </is>
      </c>
      <c r="BN102" t="inlineStr">
        <is>
          <t>proposed|proposed</t>
        </is>
      </c>
      <c r="BO102" t="inlineStr">
        <is>
          <t>kolégium orgánov dohľadu v oblasti boja proti praniu špinavých peňazí a financovaniu terorizmu</t>
        </is>
      </c>
      <c r="BP102" t="inlineStr">
        <is>
          <t>3</t>
        </is>
      </c>
      <c r="BQ102" t="inlineStr">
        <is>
          <t/>
        </is>
      </c>
      <c r="BR102" t="inlineStr">
        <is>
          <t>nadzorni kolegij za preprečevanje pranja denarja in financiranja terorizma|nadzorni kolegij za AML/CFT</t>
        </is>
      </c>
      <c r="BS102" t="inlineStr">
        <is>
          <t>3|3</t>
        </is>
      </c>
      <c r="BT102" t="inlineStr">
        <is>
          <t>|</t>
        </is>
      </c>
      <c r="BU102" t="inlineStr">
        <is>
          <t>tillsynskollegium för bekämpning av penningtvätt och finansiering av terrorism</t>
        </is>
      </c>
      <c r="BV102" t="inlineStr">
        <is>
          <t>3</t>
        </is>
      </c>
      <c r="BW102" t="inlineStr">
        <is>
          <t/>
        </is>
      </c>
      <c r="BX102" t="inlineStr">
        <is>
          <t>постоянна структура за сътрудничество и обмен на информация за целите на упражняване на надзор върху група или образувание, извършващи дейност в трансграничен план</t>
        </is>
      </c>
      <c r="BY102" t="inlineStr">
        <is>
          <t>stálá struktura pro spolupráci a sdílení informací
za účelem dohledu nad skupinou nebo subjektem vykonávajícím činnost na přeshraničním základě</t>
        </is>
      </c>
      <c r="BZ102" t="inlineStr">
        <is>
          <t>permanent struktur for samarbejde og udveksling af oplysninger med henblik på tilsyn med en koncern eller en enhed, der driver virksomhed på tværs af grænserne</t>
        </is>
      </c>
      <c r="CA102" t="inlineStr">
        <is>
          <t>ständige Struktur für die Zusammenarbeit und den Informationsaustausch zum Zwecke der Beaufsichtigung einer grenzüberschreitend tätigen Gruppe oder eines grenzüberschreitend tätigen Unternehmens</t>
        </is>
      </c>
      <c r="CB102" t="inlineStr">
        <is>
          <t>στο πλαίσιο της ενωσιακής νομοθεσίας για την καταπολέμηση της νομιμοποίησης εσόδων από παράνομες δραστηριότητες, μόνιμη δομή συνεργασίας και ανταλλαγής πληροφοριών με σκοπό την εποπτεία ομίλου ή οντότητας που λειτουργεί σε διασυνοριακή βάση</t>
        </is>
      </c>
      <c r="CC102" t="inlineStr">
        <is>
          <t>in the framework of EU anti-money-laundering legislation,
permanent structure for cooperation and information sharing for the purposes of
supervising a group or an entity operating on a cross-border basis</t>
        </is>
      </c>
      <c r="CD102" t="inlineStr">
        <is>
          <t>En el contexto de la lucha contra el blanqueo de capitales y la financiación del terrorismo, estructura permanente de cooperación e intercambio de información a efectos de la supervisión de un grupo o una entidad que opera con carácter transfronterizo.</t>
        </is>
      </c>
      <c r="CE102" t="inlineStr">
        <is>
          <t>krediidi- või finantseerimisasutuse piiriülese tegevuse järelevalvet toetav teabevahetuse, vastastikuse abistamise ja koordineerimise jaoks loodud püsiva struktuuriga üksus</t>
        </is>
      </c>
      <c r="CF102" t="inlineStr">
        <is>
          <t>pysyvä yhteistyön ja tietojenvaihdon organisaatio, jonka tarkoituksena on valvoa rajat ylittävää toimintaa harjoittavaa konsernia tai yhteisöä</t>
        </is>
      </c>
      <c r="CG102" t="inlineStr">
        <is>
          <t>dans le cadre de la législation européenne en matière de lutte contre le blanchiment de capitaux, structure permanente de coopération et de partage d’informations 
destinée à surveiller un groupe ou une entité exerçant ses activités sur
 une base transfrontière</t>
        </is>
      </c>
      <c r="CH102" t="inlineStr">
        <is>
          <t/>
        </is>
      </c>
      <c r="CI102" t="inlineStr">
        <is>
          <t>stalna struktura za suradnju i razmjenu informacija za potrebe nadzora grupe ili subjekta koji posluje na prekograničnoj osnovi</t>
        </is>
      </c>
      <c r="CJ102" t="inlineStr">
        <is>
          <t>a pénzmosás és a terrorizmusfinanszírozás elleni küzdelemre vonatkozó uniós szabályozás keretében a határokon átnyúló tevékenységű csoport vagy szervezet felügyelete céljából folytatott együttműködés és információmegosztás állandó struktúrája</t>
        </is>
      </c>
      <c r="CK102" t="inlineStr">
        <is>
          <t>nel quadro del regime dell'UE in materia di &lt;a href="https://iate.europa.eu/entry/slideshow/1635443025198/2222113/en-it" target="_blank"&gt;antiriciclaggio e contrasto del finanziamento del terrorismo&lt;/a&gt;: struttura permanente per la cooperazione e lo scambio di informazioni ai fini della supervisione di un gruppo o di un soggetto che opera su base transfrontaliera</t>
        </is>
      </c>
      <c r="CL102" t="inlineStr">
        <is>
          <t>nuolatinė bendradarbiavimo ir keitimosi informacija struktūra, skirta grupės ar tarpvalstybiniu mastu veikiančio subjekto priežiūrai, skirtai kovai su pinigų plovimu ir terorizmo finansavimu</t>
        </is>
      </c>
      <c r="CM102" t="inlineStr">
        <is>
          <t>pastāvīga sadarbības un informācijas apmaiņas struktūra, kura uzrauga grupu vai subjektu, kas darbojas pārrobežu mērogā</t>
        </is>
      </c>
      <c r="CN102" t="inlineStr">
        <is>
          <t>fil-qafas tal-leġiżlazzjoni tal-UE dwar il-ġlieda kontra l-ħasil tal-flus, struttura permanenti għall-kooperazzjoni u għall-kondiviżjoni tal-informazzjoni għall-finijiet tas-superviżjoni ta’ grupp jew ta’ entità li jopera/topera fuq bażi transfruntiera</t>
        </is>
      </c>
      <c r="CO102" t="inlineStr">
        <is>
          <t>in het kader van de EU-wetgeving inzake bestrijding van het witwassen van geld en de financiering van terrorisme: permanente structuur voor samenwerking en informatie-uitwisseling met het oog op het toezicht op een groep of een entiteit die grensoverschrijdend actief is</t>
        </is>
      </c>
      <c r="CP102" t="inlineStr">
        <is>
          <t>w kontekście przeciwdziałania praniu pieniędzy i finansowaniu terroryzmu - stała struktura na potrzeby współpracy i wymiany informacji do celów 
nadzoru nad grupą lub podmiotem prowadzącym działalność transgraniczną</t>
        </is>
      </c>
      <c r="CQ102" t="inlineStr">
        <is>
          <t>No âmbito da legislação da União Europeia de combate ao branqueamento de capitais, estrutura permanente de cooperação e partilha de informações para efeitos da supervisão de um grupo ou de uma entidade que opere a nível transfronteiras.</t>
        </is>
      </c>
      <c r="CR102" t="inlineStr">
        <is>
          <t/>
        </is>
      </c>
      <c r="CS102" t="inlineStr">
        <is>
          <t>stála štruktúra na spoluprácu a výmenu informácií na účely dohľadu nad skupinou alebo subjektom, ktoré pôsobia cezhranične</t>
        </is>
      </c>
      <c r="CT102" t="inlineStr">
        <is>
          <t>stalna struktura za sodelovanje in izmenjavo informacij za nadzor nad skupino ali subjektom, ki posluje čezmejno</t>
        </is>
      </c>
      <c r="CU102" t="inlineStr">
        <is>
          <t>permanent struktur för samarbete och informationsutbyte avseende tillsyn över koncerner eller enheter med gränsöverskridande verksamhet</t>
        </is>
      </c>
    </row>
    <row r="103">
      <c r="A103" s="1" t="str">
        <f>HYPERLINK("https://iate.europa.eu/entry/result/2234375/all", "2234375")</f>
        <v>2234375</v>
      </c>
      <c r="B103" t="inlineStr">
        <is>
          <t>FINANCE</t>
        </is>
      </c>
      <c r="C103" t="inlineStr">
        <is>
          <t>FINANCE|free movement of capital|financial market|financial transaction</t>
        </is>
      </c>
      <c r="D103" t="inlineStr">
        <is>
          <t>поредица от преводи на средства</t>
        </is>
      </c>
      <c r="E103" t="inlineStr">
        <is>
          <t>3</t>
        </is>
      </c>
      <c r="F103" t="inlineStr">
        <is>
          <t/>
        </is>
      </c>
      <c r="G103" t="inlineStr">
        <is>
          <t>převod hromadným příkazem</t>
        </is>
      </c>
      <c r="H103" t="inlineStr">
        <is>
          <t>3</t>
        </is>
      </c>
      <c r="I103" t="inlineStr">
        <is>
          <t/>
        </is>
      </c>
      <c r="J103" t="inlineStr">
        <is>
          <t>batchfiloverførsel</t>
        </is>
      </c>
      <c r="K103" t="inlineStr">
        <is>
          <t>3</t>
        </is>
      </c>
      <c r="L103" t="inlineStr">
        <is>
          <t/>
        </is>
      </c>
      <c r="M103" t="inlineStr">
        <is>
          <t>Sammelüberweisung</t>
        </is>
      </c>
      <c r="N103" t="inlineStr">
        <is>
          <t>3</t>
        </is>
      </c>
      <c r="O103" t="inlineStr">
        <is>
          <t/>
        </is>
      </c>
      <c r="P103" t="inlineStr">
        <is>
          <t>ομαδοποιημένη μεταφορά|ομαδοποιημένη μεταφορά χρηματικών ποσών</t>
        </is>
      </c>
      <c r="Q103" t="inlineStr">
        <is>
          <t>3|3</t>
        </is>
      </c>
      <c r="R103" t="inlineStr">
        <is>
          <t>|</t>
        </is>
      </c>
      <c r="S103" t="inlineStr">
        <is>
          <t>batch file transfer</t>
        </is>
      </c>
      <c r="T103" t="inlineStr">
        <is>
          <t>3</t>
        </is>
      </c>
      <c r="U103" t="inlineStr">
        <is>
          <t/>
        </is>
      </c>
      <c r="V103" t="inlineStr">
        <is>
          <t>transferencia por lotes</t>
        </is>
      </c>
      <c r="W103" t="inlineStr">
        <is>
          <t>3</t>
        </is>
      </c>
      <c r="X103" t="inlineStr">
        <is>
          <t/>
        </is>
      </c>
      <c r="Y103" t="inlineStr">
        <is>
          <t>maksejuhiste kogumi edastamine</t>
        </is>
      </c>
      <c r="Z103" t="inlineStr">
        <is>
          <t>3</t>
        </is>
      </c>
      <c r="AA103" t="inlineStr">
        <is>
          <t/>
        </is>
      </c>
      <c r="AB103" t="inlineStr">
        <is>
          <t>eräsiirto</t>
        </is>
      </c>
      <c r="AC103" t="inlineStr">
        <is>
          <t>3</t>
        </is>
      </c>
      <c r="AD103" t="inlineStr">
        <is>
          <t/>
        </is>
      </c>
      <c r="AE103" t="inlineStr">
        <is>
          <t>virement par lots|transfert par lots</t>
        </is>
      </c>
      <c r="AF103" t="inlineStr">
        <is>
          <t>2|3</t>
        </is>
      </c>
      <c r="AG103" t="inlineStr">
        <is>
          <t>|</t>
        </is>
      </c>
      <c r="AH103" t="inlineStr">
        <is>
          <t>aistriú baisc-chomhaid</t>
        </is>
      </c>
      <c r="AI103" t="inlineStr">
        <is>
          <t>3</t>
        </is>
      </c>
      <c r="AJ103" t="inlineStr">
        <is>
          <t/>
        </is>
      </c>
      <c r="AK103" t="inlineStr">
        <is>
          <t>prijenos putem skupne datoteke</t>
        </is>
      </c>
      <c r="AL103" t="inlineStr">
        <is>
          <t>3</t>
        </is>
      </c>
      <c r="AM103" t="inlineStr">
        <is>
          <t/>
        </is>
      </c>
      <c r="AN103" t="inlineStr">
        <is>
          <t>csoportos átutalás</t>
        </is>
      </c>
      <c r="AO103" t="inlineStr">
        <is>
          <t>4</t>
        </is>
      </c>
      <c r="AP103" t="inlineStr">
        <is>
          <t/>
        </is>
      </c>
      <c r="AQ103" t="inlineStr">
        <is>
          <t>trasferimento raggruppato</t>
        </is>
      </c>
      <c r="AR103" t="inlineStr">
        <is>
          <t>3</t>
        </is>
      </c>
      <c r="AS103" t="inlineStr">
        <is>
          <t/>
        </is>
      </c>
      <c r="AT103" t="inlineStr">
        <is>
          <t>paketinis pervedimas</t>
        </is>
      </c>
      <c r="AU103" t="inlineStr">
        <is>
          <t>3</t>
        </is>
      </c>
      <c r="AV103" t="inlineStr">
        <is>
          <t/>
        </is>
      </c>
      <c r="AW103" t="inlineStr">
        <is>
          <t>sērijveida pārvedums</t>
        </is>
      </c>
      <c r="AX103" t="inlineStr">
        <is>
          <t>3</t>
        </is>
      </c>
      <c r="AY103" t="inlineStr">
        <is>
          <t/>
        </is>
      </c>
      <c r="AZ103" t="inlineStr">
        <is>
          <t>trasferiment f'lottijiet</t>
        </is>
      </c>
      <c r="BA103" t="inlineStr">
        <is>
          <t>3</t>
        </is>
      </c>
      <c r="BB103" t="inlineStr">
        <is>
          <t/>
        </is>
      </c>
      <c r="BC103" t="inlineStr">
        <is>
          <t>blokovermaking</t>
        </is>
      </c>
      <c r="BD103" t="inlineStr">
        <is>
          <t>3</t>
        </is>
      </c>
      <c r="BE103" t="inlineStr">
        <is>
          <t/>
        </is>
      </c>
      <c r="BF103" t="inlineStr">
        <is>
          <t>transfer zbiorczy</t>
        </is>
      </c>
      <c r="BG103" t="inlineStr">
        <is>
          <t>3</t>
        </is>
      </c>
      <c r="BH103" t="inlineStr">
        <is>
          <t/>
        </is>
      </c>
      <c r="BI103" t="inlineStr">
        <is>
          <t>transferência por lotes</t>
        </is>
      </c>
      <c r="BJ103" t="inlineStr">
        <is>
          <t>3</t>
        </is>
      </c>
      <c r="BK103" t="inlineStr">
        <is>
          <t/>
        </is>
      </c>
      <c r="BL103" t="inlineStr">
        <is>
          <t>transfer procesat în cadrul unui lot</t>
        </is>
      </c>
      <c r="BM103" t="inlineStr">
        <is>
          <t>3</t>
        </is>
      </c>
      <c r="BN103" t="inlineStr">
        <is>
          <t/>
        </is>
      </c>
      <c r="BO103" t="inlineStr">
        <is>
          <t>hromadný prevod</t>
        </is>
      </c>
      <c r="BP103" t="inlineStr">
        <is>
          <t>3</t>
        </is>
      </c>
      <c r="BQ103" t="inlineStr">
        <is>
          <t/>
        </is>
      </c>
      <c r="BR103" t="inlineStr">
        <is>
          <t>paketni prenos sredstev</t>
        </is>
      </c>
      <c r="BS103" t="inlineStr">
        <is>
          <t>3</t>
        </is>
      </c>
      <c r="BT103" t="inlineStr">
        <is>
          <t/>
        </is>
      </c>
      <c r="BU103" t="inlineStr">
        <is>
          <t>batchöverföring</t>
        </is>
      </c>
      <c r="BV103" t="inlineStr">
        <is>
          <t>3</t>
        </is>
      </c>
      <c r="BW103" t="inlineStr">
        <is>
          <t/>
        </is>
      </c>
      <c r="BX103" t="inlineStr">
        <is>
          <t>група от няколко отделни превода на средства ⇨ или на криптоактиви ⇦, които са групирани за изпращане</t>
        </is>
      </c>
      <c r="BY103" t="inlineStr">
        <is>
          <t>soubor několika jednotlivých &lt;a href="https://iate.europa.eu/entry/result/1557405/cs" target="_blank"&gt;převodů peněžních prostředků&lt;/a&gt;, které jsou zasílány společně</t>
        </is>
      </c>
      <c r="BZ103" t="inlineStr">
        <is>
          <t>gruppe bestående af flere individuelle &lt;a href="https://iate.europa.eu/entry/result/1557405/da" target="_blank"&gt;pengeoverførsler&lt;/a&gt;, der sendes samlet</t>
        </is>
      </c>
      <c r="CA103" t="inlineStr">
        <is>
          <t>mehrere Einzelgeldtransfers, die für die Übermittlung gebündelt werden</t>
        </is>
      </c>
      <c r="CB103" t="inlineStr">
        <is>
          <t>δέσμη περισσότερων μεμονωμένων &lt;a href="https://iate.europa.eu/entry/result/1557405/en-el" target="_blank"&gt;μεταφορών χρηματικών ποσών&lt;/a&gt; ή κρυπτοστοιχείων που ομαδοποιούνται με σκοπό τη μεταφορά τους</t>
        </is>
      </c>
      <c r="CC103" t="inlineStr">
        <is>
          <t>bundle of several individual &lt;a href="https://iate.europa.eu/entry/result/1557405" target="_blank"&gt;transfers of funds&lt;/a&gt; put together for transmission</t>
        </is>
      </c>
      <c r="CD103" t="inlineStr">
        <is>
          <t>Varias transferencias de fondos individuales que se agrupan para su transmisión.</t>
        </is>
      </c>
      <c r="CE103" t="inlineStr">
        <is>
          <t>edastamiseks koondatud mitme iseseisva &lt;i&gt;rahaülekande &lt;/i&gt;&lt;a href="/entry/result/1557405/all" id="ENTRY_TO_ENTRY_CONVERTER" target="_blank"&gt;IATE:1557405&lt;/a&gt; kogum</t>
        </is>
      </c>
      <c r="CF103" t="inlineStr">
        <is>
          <t>useat yksittäiset &lt;a href="https://iate.europa.eu/entry/result/1557405/fi" target="_blank"&gt;varainsiirrot&lt;/a&gt;, jotka yhdistetään siirtoa varten</t>
        </is>
      </c>
      <c r="CG103" t="inlineStr">
        <is>
          <t>ensemble constitué de plusieurs transferts individuels de fonds ou de crypto-actifs individuels qui sont regroupés en vue de leur transmission</t>
        </is>
      </c>
      <c r="CH103" t="inlineStr">
        <is>
          <t>beart aistrithe éagsúla aonair cistí arna gcur le chéile le haghaidh seachadadh</t>
        </is>
      </c>
      <c r="CI103" t="inlineStr">
        <is>
          <t>skup od nekoliko pojedinačnih prijenosa novčanih sredstava koja su sakupljena u svrhu prijenosa</t>
        </is>
      </c>
      <c r="CJ103" t="inlineStr">
        <is>
          <t>több egyedi pénzátutalás, amelyek továbbítás céljára egy kötegbe kerülnek</t>
        </is>
      </c>
      <c r="CK103" t="inlineStr">
        <is>
          <t>insieme di singoli &lt;a href="https://iate.europa.eu/entry/slideshow/1636037485175/1557405/en-it" target="_blank"&gt;trasferimenti di fondi&lt;/a&gt; che sono inviati in gruppo</t>
        </is>
      </c>
      <c r="CL103" t="inlineStr">
        <is>
          <t>keli atskiri lėšų pervedimai, sujungti, kad lėšas galima būtų siųsti kartu</t>
        </is>
      </c>
      <c r="CM103" t="inlineStr">
        <is>
          <t>vairāki atsevišķi pārvedumi, kas apvienoti pārsūtīšanas nolūkā</t>
        </is>
      </c>
      <c r="CN103" t="inlineStr">
        <is>
          <t>sett ta' varji &lt;a href="https://iate.europa.eu/entry/result/1557405/mt" target="_blank"&gt;trasferimenti ta' fondi&lt;/a&gt; individwali, li jiġu raggruppati għal finijiet ta' trażmissjoni</t>
        </is>
      </c>
      <c r="CO103" t="inlineStr">
        <is>
          <t>bundel van verscheidene afzonderlijke geldovermakingen die zijn samengebracht met het oog op de doorzending ervan</t>
        </is>
      </c>
      <c r="CP103" t="inlineStr">
        <is>
          <t>pakiet kilku pojedynczych transferów środków pieniężnych zgrupowanych na potrzeby transmisji</t>
        </is>
      </c>
      <c r="CQ103" t="inlineStr">
        <is>
          <t>Conjunto de várias transferências de fundos ou&lt;a href="https://iate.europa.eu/entry/result/3581681/pt" target="_blank"&gt; criptoativos&lt;/a&gt; individuais, agregadas para efeitos de transmissão.</t>
        </is>
      </c>
      <c r="CR103" t="inlineStr">
        <is>
          <t>o serie de transferuri individuale de fonduri grupate în vederea transmiterii</t>
        </is>
      </c>
      <c r="CS103" t="inlineStr">
        <is>
          <t>zoskupenie niekoľkých jednotlivých &lt;a href="https://iate.europa.eu/entry/slideshow/1633508553705/1557405/sk" target="_blank"&gt;prevodov finančných prostriedkov&lt;/a&gt; alebo &lt;a href="https://iate.europa.eu/entry/slideshow/1633508612737/3581681/sk" target="_blank"&gt;kryptoaktív&lt;/a&gt; spojených na účely prenosu</t>
        </is>
      </c>
      <c r="CT103" t="inlineStr">
        <is>
          <t>sveženj več posameznih &lt;a href="https://iate.europa.eu/entry/result/1557405/sl" target="_blank"&gt;prenosov sredstev&lt;/a&gt;, ki se združijo za namene posredovanja</t>
        </is>
      </c>
      <c r="CU103" t="inlineStr">
        <is>
          <t>paket av flera enskilda överföringar av medel som sammanförts för vidarebefordran</t>
        </is>
      </c>
    </row>
    <row r="104">
      <c r="A104" s="1" t="str">
        <f>HYPERLINK("https://iate.europa.eu/entry/result/1129898/all", "1129898")</f>
        <v>1129898</v>
      </c>
      <c r="B104" t="inlineStr">
        <is>
          <t>LAW;SOCIAL QUESTIONS;FINANCE</t>
        </is>
      </c>
      <c r="C104" t="inlineStr">
        <is>
          <t>LAW|civil law;SOCIAL QUESTIONS|social protection|welfare;FINANCE|financing and investment</t>
        </is>
      </c>
      <c r="D104" t="inlineStr">
        <is>
          <t/>
        </is>
      </c>
      <c r="E104" t="inlineStr">
        <is>
          <t/>
        </is>
      </c>
      <c r="F104" t="inlineStr">
        <is>
          <t/>
        </is>
      </c>
      <c r="G104" t="inlineStr">
        <is>
          <t>svěřitel|zakladatel</t>
        </is>
      </c>
      <c r="H104" t="inlineStr">
        <is>
          <t>3|3</t>
        </is>
      </c>
      <c r="I104" t="inlineStr">
        <is>
          <t>|</t>
        </is>
      </c>
      <c r="J104" t="inlineStr">
        <is>
          <t>stifter af en trust</t>
        </is>
      </c>
      <c r="K104" t="inlineStr">
        <is>
          <t>3</t>
        </is>
      </c>
      <c r="L104" t="inlineStr">
        <is>
          <t/>
        </is>
      </c>
      <c r="M104" t="inlineStr">
        <is>
          <t>Begründer</t>
        </is>
      </c>
      <c r="N104" t="inlineStr">
        <is>
          <t>3</t>
        </is>
      </c>
      <c r="O104" t="inlineStr">
        <is>
          <t/>
        </is>
      </c>
      <c r="P104" t="inlineStr">
        <is>
          <t>ιδρυτής ενός trust</t>
        </is>
      </c>
      <c r="Q104" t="inlineStr">
        <is>
          <t>3</t>
        </is>
      </c>
      <c r="R104" t="inlineStr">
        <is>
          <t/>
        </is>
      </c>
      <c r="S104" t="inlineStr">
        <is>
          <t>truster|trustor|settlor</t>
        </is>
      </c>
      <c r="T104" t="inlineStr">
        <is>
          <t>3|3|3</t>
        </is>
      </c>
      <c r="U104" t="inlineStr">
        <is>
          <t>||</t>
        </is>
      </c>
      <c r="V104" t="inlineStr">
        <is>
          <t>fideicomitente|fideicomitente|fundador del fideicomiso|constituyente</t>
        </is>
      </c>
      <c r="W104" t="inlineStr">
        <is>
          <t>3|3|2|3</t>
        </is>
      </c>
      <c r="X104" t="inlineStr">
        <is>
          <t>|||</t>
        </is>
      </c>
      <c r="Y104" t="inlineStr">
        <is>
          <t>asutaja</t>
        </is>
      </c>
      <c r="Z104" t="inlineStr">
        <is>
          <t>3</t>
        </is>
      </c>
      <c r="AA104" t="inlineStr">
        <is>
          <t/>
        </is>
      </c>
      <c r="AB104" t="inlineStr">
        <is>
          <t>trustin perustaja|asettaja</t>
        </is>
      </c>
      <c r="AC104" t="inlineStr">
        <is>
          <t>3|3</t>
        </is>
      </c>
      <c r="AD104" t="inlineStr">
        <is>
          <t>|</t>
        </is>
      </c>
      <c r="AE104" t="inlineStr">
        <is>
          <t>fondateur d'un trust|settlor|constituant d'un trust</t>
        </is>
      </c>
      <c r="AF104" t="inlineStr">
        <is>
          <t>2|3|3</t>
        </is>
      </c>
      <c r="AG104" t="inlineStr">
        <is>
          <t>||</t>
        </is>
      </c>
      <c r="AH104" t="inlineStr">
        <is>
          <t>socraitheoir|socraitheoir i leith iontaobhais</t>
        </is>
      </c>
      <c r="AI104" t="inlineStr">
        <is>
          <t>3|3</t>
        </is>
      </c>
      <c r="AJ104" t="inlineStr">
        <is>
          <t>|</t>
        </is>
      </c>
      <c r="AK104" t="inlineStr">
        <is>
          <t>zakladnik</t>
        </is>
      </c>
      <c r="AL104" t="inlineStr">
        <is>
          <t>3</t>
        </is>
      </c>
      <c r="AM104" t="inlineStr">
        <is>
          <t/>
        </is>
      </c>
      <c r="AN104" t="inlineStr">
        <is>
          <t>vagyonrendelő</t>
        </is>
      </c>
      <c r="AO104" t="inlineStr">
        <is>
          <t>4</t>
        </is>
      </c>
      <c r="AP104" t="inlineStr">
        <is>
          <t/>
        </is>
      </c>
      <c r="AQ104" t="inlineStr">
        <is>
          <t>fondatore di un trust|costituente di un trust</t>
        </is>
      </c>
      <c r="AR104" t="inlineStr">
        <is>
          <t>3|2</t>
        </is>
      </c>
      <c r="AS104" t="inlineStr">
        <is>
          <t>|</t>
        </is>
      </c>
      <c r="AT104" t="inlineStr">
        <is>
          <t>patikėtojas</t>
        </is>
      </c>
      <c r="AU104" t="inlineStr">
        <is>
          <t>3</t>
        </is>
      </c>
      <c r="AV104" t="inlineStr">
        <is>
          <t/>
        </is>
      </c>
      <c r="AW104" t="inlineStr">
        <is>
          <t>trasta dibinātājs</t>
        </is>
      </c>
      <c r="AX104" t="inlineStr">
        <is>
          <t>2</t>
        </is>
      </c>
      <c r="AY104" t="inlineStr">
        <is>
          <t/>
        </is>
      </c>
      <c r="AZ104" t="inlineStr">
        <is>
          <t>settlor|trustor</t>
        </is>
      </c>
      <c r="BA104" t="inlineStr">
        <is>
          <t>3|3</t>
        </is>
      </c>
      <c r="BB104" t="inlineStr">
        <is>
          <t>|</t>
        </is>
      </c>
      <c r="BC104" t="inlineStr">
        <is>
          <t>insteller van een trust|settlor|oprichter van een trust</t>
        </is>
      </c>
      <c r="BD104" t="inlineStr">
        <is>
          <t>3|3|3</t>
        </is>
      </c>
      <c r="BE104" t="inlineStr">
        <is>
          <t>|admitted|</t>
        </is>
      </c>
      <c r="BF104" t="inlineStr">
        <is>
          <t>powierzający|ustanawiający</t>
        </is>
      </c>
      <c r="BG104" t="inlineStr">
        <is>
          <t>3|3</t>
        </is>
      </c>
      <c r="BH104" t="inlineStr">
        <is>
          <t>|preferred</t>
        </is>
      </c>
      <c r="BI104" t="inlineStr">
        <is>
          <t>fundador de fundo fiduciário</t>
        </is>
      </c>
      <c r="BJ104" t="inlineStr">
        <is>
          <t>3</t>
        </is>
      </c>
      <c r="BK104" t="inlineStr">
        <is>
          <t/>
        </is>
      </c>
      <c r="BL104" t="inlineStr">
        <is>
          <t>constituitor</t>
        </is>
      </c>
      <c r="BM104" t="inlineStr">
        <is>
          <t>3</t>
        </is>
      </c>
      <c r="BN104" t="inlineStr">
        <is>
          <t/>
        </is>
      </c>
      <c r="BO104" t="inlineStr">
        <is>
          <t>zriaďovateľ</t>
        </is>
      </c>
      <c r="BP104" t="inlineStr">
        <is>
          <t>3</t>
        </is>
      </c>
      <c r="BQ104" t="inlineStr">
        <is>
          <t/>
        </is>
      </c>
      <c r="BR104" t="inlineStr">
        <is>
          <t>ustanovitelj (sklada)</t>
        </is>
      </c>
      <c r="BS104" t="inlineStr">
        <is>
          <t>3</t>
        </is>
      </c>
      <c r="BT104" t="inlineStr">
        <is>
          <t/>
        </is>
      </c>
      <c r="BU104" t="inlineStr">
        <is>
          <t/>
        </is>
      </c>
      <c r="BV104" t="inlineStr">
        <is>
          <t/>
        </is>
      </c>
      <c r="BW104" t="inlineStr">
        <is>
          <t/>
        </is>
      </c>
      <c r="BX104" t="inlineStr">
        <is>
          <t/>
        </is>
      </c>
      <c r="BY104" t="inlineStr">
        <is>
          <t>osoba, která vyčlení ze svého vlastnictví majetek, který svěří &lt;i&gt;svěřenskému správci&lt;/i&gt; [ &lt;a href="/entry/result/1239205/all" id="ENTRY_TO_ENTRY_CONVERTER" target="_blank"&gt;IATE:1239205&lt;/a&gt; ] k určitému účelu</t>
        </is>
      </c>
      <c r="BZ104" t="inlineStr">
        <is>
          <t/>
        </is>
      </c>
      <c r="CA104" t="inlineStr">
        <is>
          <t/>
        </is>
      </c>
      <c r="CB104" t="inlineStr">
        <is>
          <t/>
        </is>
      </c>
      <c r="CC104" t="inlineStr">
        <is>
          <t>person who creates a trust (legal arrangement to manage the assets of someone else, &lt;a href="/entry/result/794311/all" id="ENTRY_TO_ENTRY_CONVERTER" target="_blank"&gt;IATE:794311&lt;/a&gt; ) and puts money, property, etc. into it</t>
        </is>
      </c>
      <c r="CD104" t="inlineStr">
        <is>
          <t/>
        </is>
      </c>
      <c r="CE104" t="inlineStr">
        <is>
          <t>isik, kes asutab või kavatseb asutada usaldusühingu või usaldusfondi (vara omanik)</t>
        </is>
      </c>
      <c r="CF104" t="inlineStr">
        <is>
          <t>henkilö, joka perustaa trustin ja sijoittaa siihen esimerkiksi rahaa tai omaisuutta</t>
        </is>
      </c>
      <c r="CG104" t="inlineStr">
        <is>
          <t/>
        </is>
      </c>
      <c r="CH104" t="inlineStr">
        <is>
          <t/>
        </is>
      </c>
      <c r="CI104" t="inlineStr">
        <is>
          <t>Zakladnik domaća ili strana pravna ili fizička osoba (ili više njih zajedno) koja osniva zakladu aktom o osnivanju zaklade (odlukom, izjavom, oporukom, ugovorom i sl.).</t>
        </is>
      </c>
      <c r="CJ104" t="inlineStr">
        <is>
          <t>Az a természetes személy vagy jogi személy, aki bizalmi vagyonkezelés keretében meghatározott személy javára kezelt vagyont hoz létre, és kijelöli a vagyonkezelőt ( &lt;a href="/entry/result/132021/all" id="ENTRY_TO_ENTRY_CONVERTER" target="_blank"&gt;IATE:132021&lt;/a&gt; ).</t>
        </is>
      </c>
      <c r="CK104" t="inlineStr">
        <is>
          <t/>
        </is>
      </c>
      <c r="CL104" t="inlineStr">
        <is>
          <t>patikėjimo teisės steigėjas, t. y. turto savininkas arba kitas įstatymo nustatytas tokią teisę turintis asmuo</t>
        </is>
      </c>
      <c r="CM104" t="inlineStr">
        <is>
          <t/>
        </is>
      </c>
      <c r="CN104" t="inlineStr">
        <is>
          <t>il-persuna li tagħmel trust u tinkludi persuna li tipprovdi proprjetà ta’ trust jew tagħmel dispożizzjoni fuq trust jew lil trust</t>
        </is>
      </c>
      <c r="CO104" t="inlineStr">
        <is>
          <t>persoon die goederen onder de macht van een trustee brengt ten behoeve van een begunstigde of voor een bepaald doel</t>
        </is>
      </c>
      <c r="CP104" t="inlineStr">
        <is>
          <t>Powierzającym jest osoba, która ustanawia lub ma zamiar ustanowić powiernictwo na mocy czynności prawnej.</t>
        </is>
      </c>
      <c r="CQ104" t="inlineStr">
        <is>
          <t>Pessoa que constitui ou pretende constituir um fundo fiduciário por meio de ato jurídico.</t>
        </is>
      </c>
      <c r="CR104" t="inlineStr">
        <is>
          <t>o persoană care deține masa patrimonială transferată în fiducie</t>
        </is>
      </c>
      <c r="CS104" t="inlineStr">
        <is>
          <t/>
        </is>
      </c>
      <c r="CT104" t="inlineStr">
        <is>
          <t/>
        </is>
      </c>
      <c r="CU104" t="inlineStr">
        <is>
          <t/>
        </is>
      </c>
    </row>
    <row r="105">
      <c r="A105" s="1" t="str">
        <f>HYPERLINK("https://iate.europa.eu/entry/result/3591061/all", "3591061")</f>
        <v>3591061</v>
      </c>
      <c r="B105" t="inlineStr">
        <is>
          <t>FINANCE</t>
        </is>
      </c>
      <c r="C105" t="inlineStr">
        <is>
          <t>FINANCE|financial institutions and credit|financial services;FINANCE|free movement of capital|financial market</t>
        </is>
      </c>
      <c r="D105" t="inlineStr">
        <is>
          <t>услуга за криптоактиви</t>
        </is>
      </c>
      <c r="E105" t="inlineStr">
        <is>
          <t>3</t>
        </is>
      </c>
      <c r="F105" t="inlineStr">
        <is>
          <t/>
        </is>
      </c>
      <c r="G105" t="inlineStr">
        <is>
          <t>služba související s kryptoaktivy|služba související s virtuálními aktivy</t>
        </is>
      </c>
      <c r="H105" t="inlineStr">
        <is>
          <t>2|2</t>
        </is>
      </c>
      <c r="I105" t="inlineStr">
        <is>
          <t>|</t>
        </is>
      </c>
      <c r="J105" t="inlineStr">
        <is>
          <t>tjeneste for virtuelle aktiver|kryptoaktivtjeneste</t>
        </is>
      </c>
      <c r="K105" t="inlineStr">
        <is>
          <t>3|3</t>
        </is>
      </c>
      <c r="L105" t="inlineStr">
        <is>
          <t>|</t>
        </is>
      </c>
      <c r="M105" t="inlineStr">
        <is>
          <t>Krypto-Dienstleistung</t>
        </is>
      </c>
      <c r="N105" t="inlineStr">
        <is>
          <t>3</t>
        </is>
      </c>
      <c r="O105" t="inlineStr">
        <is>
          <t/>
        </is>
      </c>
      <c r="P105" t="inlineStr">
        <is>
          <t>υπηρεσία κρυπτοστοιχείων</t>
        </is>
      </c>
      <c r="Q105" t="inlineStr">
        <is>
          <t>3</t>
        </is>
      </c>
      <c r="R105" t="inlineStr">
        <is>
          <t/>
        </is>
      </c>
      <c r="S105" t="inlineStr">
        <is>
          <t>crypto-asset service|virtual asset service</t>
        </is>
      </c>
      <c r="T105" t="inlineStr">
        <is>
          <t>3|3</t>
        </is>
      </c>
      <c r="U105" t="inlineStr">
        <is>
          <t>|</t>
        </is>
      </c>
      <c r="V105" t="inlineStr">
        <is>
          <t>servicio de criptoactivos|servicio de activos virtuales</t>
        </is>
      </c>
      <c r="W105" t="inlineStr">
        <is>
          <t>3|3</t>
        </is>
      </c>
      <c r="X105" t="inlineStr">
        <is>
          <t>|</t>
        </is>
      </c>
      <c r="Y105" t="inlineStr">
        <is>
          <t>krüptovarateenus</t>
        </is>
      </c>
      <c r="Z105" t="inlineStr">
        <is>
          <t>3</t>
        </is>
      </c>
      <c r="AA105" t="inlineStr">
        <is>
          <t/>
        </is>
      </c>
      <c r="AB105" t="inlineStr">
        <is>
          <t>virtuaalivaroihin liittyvä palvelu|kryptovarapalvelu</t>
        </is>
      </c>
      <c r="AC105" t="inlineStr">
        <is>
          <t>3|3</t>
        </is>
      </c>
      <c r="AD105" t="inlineStr">
        <is>
          <t>|</t>
        </is>
      </c>
      <c r="AE105" t="inlineStr">
        <is>
          <t>services d’actifs virtuels|service sur crypto-actifs</t>
        </is>
      </c>
      <c r="AF105" t="inlineStr">
        <is>
          <t>3|3</t>
        </is>
      </c>
      <c r="AG105" t="inlineStr">
        <is>
          <t>|preferred</t>
        </is>
      </c>
      <c r="AH105" t="inlineStr">
        <is>
          <t>seirbhís criptea-shócmhainní</t>
        </is>
      </c>
      <c r="AI105" t="inlineStr">
        <is>
          <t>3</t>
        </is>
      </c>
      <c r="AJ105" t="inlineStr">
        <is>
          <t/>
        </is>
      </c>
      <c r="AK105" t="inlineStr">
        <is>
          <t>usluga povezana s virtualnom imovinom|usluga povezana s kriptoimovinom</t>
        </is>
      </c>
      <c r="AL105" t="inlineStr">
        <is>
          <t>3|3</t>
        </is>
      </c>
      <c r="AM105" t="inlineStr">
        <is>
          <t>|</t>
        </is>
      </c>
      <c r="AN105" t="inlineStr">
        <is>
          <t>virtuáliseszköz-szolgáltatás|kriptoeszköz-szolgáltatás</t>
        </is>
      </c>
      <c r="AO105" t="inlineStr">
        <is>
          <t>2|3</t>
        </is>
      </c>
      <c r="AP105" t="inlineStr">
        <is>
          <t>|</t>
        </is>
      </c>
      <c r="AQ105" t="inlineStr">
        <is>
          <t>servizio per le attività virtuali|servizio per le cripto-attività</t>
        </is>
      </c>
      <c r="AR105" t="inlineStr">
        <is>
          <t>3|3</t>
        </is>
      </c>
      <c r="AS105" t="inlineStr">
        <is>
          <t>|</t>
        </is>
      </c>
      <c r="AT105" t="inlineStr">
        <is>
          <t>kriptoturto paslauga|su kriptoturtu susijusi paslauga</t>
        </is>
      </c>
      <c r="AU105" t="inlineStr">
        <is>
          <t>3|2</t>
        </is>
      </c>
      <c r="AV105" t="inlineStr">
        <is>
          <t>preferred|</t>
        </is>
      </c>
      <c r="AW105" t="inlineStr">
        <is>
          <t>kriptoaktīvu pakalpojums</t>
        </is>
      </c>
      <c r="AX105" t="inlineStr">
        <is>
          <t>2</t>
        </is>
      </c>
      <c r="AY105" t="inlineStr">
        <is>
          <t/>
        </is>
      </c>
      <c r="AZ105" t="inlineStr">
        <is>
          <t>servizz tal-kriptoassi|servizz tal-assi virtwali</t>
        </is>
      </c>
      <c r="BA105" t="inlineStr">
        <is>
          <t>3|3</t>
        </is>
      </c>
      <c r="BB105" t="inlineStr">
        <is>
          <t>|</t>
        </is>
      </c>
      <c r="BC105" t="inlineStr">
        <is>
          <t>cryptoactivadienst|virtueleactivadienst</t>
        </is>
      </c>
      <c r="BD105" t="inlineStr">
        <is>
          <t>3|3</t>
        </is>
      </c>
      <c r="BE105" t="inlineStr">
        <is>
          <t>|</t>
        </is>
      </c>
      <c r="BF105" t="inlineStr">
        <is>
          <t>usługa w zakresie kryptoaktywów</t>
        </is>
      </c>
      <c r="BG105" t="inlineStr">
        <is>
          <t>3</t>
        </is>
      </c>
      <c r="BH105" t="inlineStr">
        <is>
          <t/>
        </is>
      </c>
      <c r="BI105" t="inlineStr">
        <is>
          <t>serviço de criptoativos</t>
        </is>
      </c>
      <c r="BJ105" t="inlineStr">
        <is>
          <t>3</t>
        </is>
      </c>
      <c r="BK105" t="inlineStr">
        <is>
          <t/>
        </is>
      </c>
      <c r="BL105" t="inlineStr">
        <is>
          <t>serviciu de criptoactive</t>
        </is>
      </c>
      <c r="BM105" t="inlineStr">
        <is>
          <t>3</t>
        </is>
      </c>
      <c r="BN105" t="inlineStr">
        <is>
          <t/>
        </is>
      </c>
      <c r="BO105" t="inlineStr">
        <is>
          <t>služba virtuálnych aktív|služba v oblasti kryptoaktív|služba kryptoaktív</t>
        </is>
      </c>
      <c r="BP105" t="inlineStr">
        <is>
          <t>3|3|3</t>
        </is>
      </c>
      <c r="BQ105" t="inlineStr">
        <is>
          <t>||</t>
        </is>
      </c>
      <c r="BR105" t="inlineStr">
        <is>
          <t>storitev v zvezi s kriptosredstvi</t>
        </is>
      </c>
      <c r="BS105" t="inlineStr">
        <is>
          <t>3</t>
        </is>
      </c>
      <c r="BT105" t="inlineStr">
        <is>
          <t/>
        </is>
      </c>
      <c r="BU105" t="inlineStr">
        <is>
          <t>tjänst för virtuella tillgångar|kryptotillgångtjänst</t>
        </is>
      </c>
      <c r="BV105" t="inlineStr">
        <is>
          <t>3|3</t>
        </is>
      </c>
      <c r="BW105" t="inlineStr">
        <is>
          <t>|</t>
        </is>
      </c>
      <c r="BX105" t="inlineStr">
        <is>
          <t>всяка от изброените по-долу услуги и дейности, която е свързана с криптоактив:&lt;div&gt;а)попечителство и управление на криптоактиви от името на трети страни;&lt;/div&gt;&lt;div&gt;б)управление на платформа за търговия с криптоактиви;&lt;/div&gt;&lt;div&gt;в)обмен на криптоактиви срещу фиатна валута, представляваща законно платежно средство;&lt;/div&gt;&lt;div&gt;г)обмен на криптоактиви срещу други криптоактиви;&lt;/div&gt;&lt;div&gt;д)изпълняване на нареждания, свързани с криптоактиви, от името на трети страни;&lt;/div&gt;&lt;div&gt;е)пласиране на криптоактиви;&lt;/div&gt;&lt;div&gt;ж)получаване и предаване на нареждания, свързани с криптоактиви, от името на трети страни;&lt;/div&gt;&lt;div&gt;з)предоставяне на консултации, свързани с криптоактиви&lt;/div&gt;</t>
        </is>
      </c>
      <c r="BY105" t="inlineStr">
        <is>
          <t>kterákoli ze služeb a činností uvedených níže, která se týká jakéhokoli kryptoaktiva:&lt;div&gt;a) úschova a správa kryptoaktiv jménem třetích stran;&lt;/div&gt;&lt;div&gt;b) provoz obchodní platformy pro kryptoaktiva;&lt;/div&gt;&lt;div&gt;c) směna kryptoaktiv za fiat měnu, která je zákonným platidlem;&lt;/div&gt;&lt;div&gt;d) směna kryptoaktiv za jiná kryptoaktiva;&lt;/div&gt;&lt;div&gt;e) provádění příkazů ke kryptoaktivům v zastoupení třetích stran;&lt;/div&gt;&lt;div&gt;f) uvádění kryptoaktiv;&lt;/div&gt;&lt;div&gt;g) přijímání a předávání příkazů ke kryptoaktivům jménem třetích stran;&lt;/div&gt;&lt;div&gt;h) poskytování poradenství ke kryptoaktivům&lt;/div&gt;</t>
        </is>
      </c>
      <c r="BZ105" t="inlineStr">
        <is>
          <t>en af følgende aktiviteter: deponering og administration af kryptoaktiver på
tredjeparts vegne, drift af handelsplatforme for kryptoaktiver, veksling af
kryptoaktiver, modtagelse, formidling og udførelse af ordrer vedrørende
kryptoaktiver på tredjeparts vegne, placering af kryptoaktiver og rådgivning om
kryptoaktiver</t>
        </is>
      </c>
      <c r="CA105" t="inlineStr">
        <is>
          <t/>
        </is>
      </c>
      <c r="CB105" t="inlineStr">
        <is>
          <t>&lt;div&gt;κάθε υπηρεσία και δραστηριότητα
που αφορά οποιοδήποτε κρυπτοστοιχείο από τις εξής: φύλαξη
και διαχείρισή τους για λογαριασμό τρίτων, λειτουργία
πλατφόρμας διαπραγμάτευσής τους, ανταλλαγή και διάθεσή τους, λήψη
και διαβίβαση εντολών για λογαριασμό τρίτων καθως και παροχή συμβουλών&lt;/div&gt;</t>
        </is>
      </c>
      <c r="CC105" t="inlineStr">
        <is>
          <t>any of
 the following activities: custody and administration of crypto-assets, operation of trading platforms, exchange of crypto-assets, reception, transmission and execution of orders on behalf of third parties, placing of crypto-assets and
 advice on them</t>
        </is>
      </c>
      <c r="CD105" t="inlineStr">
        <is>
          <t>En relación con cualquier criptoactivo, alguno de los servicios o actividades siguientes:&lt;div&gt;a) la custodia y la administración de criptoactivos por cuenta de terceros;&lt;br&gt;&lt;/div&gt;&lt;div&gt;b) la explotación de una plataforma de negociación de criptoactivos;&lt;br&gt;&lt;/div&gt;&lt;div&gt;c) el canje de criptoactivos por una moneda fiat de curso legal;&lt;br&gt;&lt;/div&gt;&lt;div&gt;d) el canje de criptoactivos por otros criptoactivos;&lt;br&gt;&lt;/div&gt;&lt;div&gt;e) la ejecución de órdenes relacionadas con criptoactivos por cuenta de terceros;&lt;br&gt;&lt;/div&gt;&lt;div&gt;f) la colocación de criptoactivos;&lt;br&gt;&lt;/div&gt;&lt;div&gt;g) la recepción y transmisión de órdenes relacionadas con criptoactivos por cuenta de terceros;&lt;br&gt;&lt;/div&gt;&lt;div&gt;h) el asesoramiento sobre criptoactivos.&lt;/div&gt;</t>
        </is>
      </c>
      <c r="CE105" t="inlineStr">
        <is>
          <t>kõik loetletud teenused ja tegevused, mis on seotud mis tahes krüptovaraga:&lt;div&gt;(a) krüptovara hoidmine ja haldamine kolmandate isikute nimel;&lt;/div&gt;&lt;div&gt;(b) krüptovaradega kauplemise platvormi korraldamine;&lt;/div&gt;&lt;div&gt;(c) krüptovara vahetamine seaduslikuks maksevahendiks oleva usaldusraha vastu;&lt;/div&gt;&lt;div&gt;(d) krüptovara vahetamine muu krüptovara vastu;&lt;/div&gt;&lt;div&gt;(e) krüptovaraga seotud korralduste täitmine kolmandate isikute nimel;&lt;/div&gt;&lt;div&gt;(f) krüptovara suunatud pakkumine;&lt;/div&gt;&lt;div&gt;(g) krüptovaraga seotud korralduste vastuvõtmine ja edastamine kolmandate isikute nimel;&lt;/div&gt;&lt;div&gt;(h) krüptovara kohta nõu andmine&lt;/div&gt;</t>
        </is>
      </c>
      <c r="CF105" t="inlineStr">
        <is>
          <t>kaikki seuraavat mihin tahansa kryptovaraan liittyvät palvelut: kryptovarojen säilytys ja hallinnointi, kauppapaikan toiminnan harjoittaminen, kryptovarojen vaihtaminen laillisena
maksuvälineenä käytettävään fiat-valuuttaan tai muihin ryptovaroihin, kryptovaroja koskevien toimeksiantojen
toteuttaminen kolmansien osapuolten puolesta, kryptovarojen tarjoaminen yleisölle, kryptovaroja koskevien toimeksiantojen
vastaanottaminen ja välittäminen ja kryptovaroja koskevan neuvonnan antaminen</t>
        </is>
      </c>
      <c r="CG105" t="inlineStr">
        <is>
          <t>services et activités liés à un crypto-actif, tels que la conservation et l’administration de crypto-actifs pour le compte de tiers, l’exploitation d’une plate-forme de négociation de crypto-actifs, l’échange de crypto-actifs contre de la monnaie fiat ayant cours légal, l’échange de crypto-actifs contre d’autres crypto-actifs, l’exécution d’ordres sur crypto-actifs pour le compte de tiers, le placement de crypto-actifs, la réception et la transmission d’ordres sur crypto-actifs pour le compte de tiers ou la fourniture de conseils en crypto-actifs</t>
        </is>
      </c>
      <c r="CH105" t="inlineStr">
        <is>
          <t/>
        </is>
      </c>
      <c r="CI105" t="inlineStr">
        <is>
          <t>svaka usluga i djelatnost navedene u nastavku koje su povezane s bilo kojom vrstom kriptoimovine:&lt;div&gt;(a) skrbništvo i upravljanje kriptoimovinom u ime trećih strana;&lt;/div&gt;&lt;div&gt;(b) upravljanje platformom za trgovanje kriptoimovinom;&lt;/div&gt;&lt;div&gt;(c) razmjena kriptoimovine za fiducijarnu valutu koja je zakonsko sredstvo plaćanja;&lt;/div&gt;&lt;div&gt;(d) razmjena kriptoimovine za drugu kriptoimovinu;&lt;/div&gt;&lt;div&gt;(e) izvršavanje naloga za kriptoimovinu u ime trećih strana;&lt;/div&gt;&lt;div&gt;(f) usluge provedbe ponude odnosno prodaje kriptoimovine;&lt;/div&gt;&lt;div&gt;(g) zaprimanje i prijenos naloga za kriptoimovinu u ime trećih strana;&lt;/div&gt;&lt;div&gt;(h) savjetovanje o kriptoimovini&lt;br&gt;&lt;/div&gt;</t>
        </is>
      </c>
      <c r="CJ105" t="inlineStr">
        <is>
          <t>&lt;div&gt;az alábbiakban felsorolt szolgáltatások és tevékenységek bármely kriptoeszközhöz kapcsolódóan:&lt;/div&gt;&lt;div&gt;a) kriptoeszközök harmadik személy nevében történő letétkezelése és adminisztrációja;&lt;/div&gt;&lt;div&gt;b) kriptoeszköz-kereskedési platform működtetése;&lt;/div&gt;&lt;div&gt;c) kriptoeszközök törvényes fizetőeszköznek minősülő fiat valutára történő átváltása;&lt;/div&gt;&lt;div&gt;d) kriptoeszközök átváltása más kriptoeszközökre;&lt;/div&gt;&lt;div&gt;e) kriptoeszközökre vonatkozó megbízások harmadik személy nevében történő végrehajtása;&lt;/div&gt;&lt;div&gt;f) kriptoeszközök elhelyezése;&lt;/div&gt;&lt;div&gt;g) kriptoeszközökre vonatkozó megbízások harmadik személy nevében történő fogadása és továbbítása;&lt;/div&gt;&lt;div&gt;h) kriptoeszközökre vonatkozó tanácsadás;&lt;/div&gt;</t>
        </is>
      </c>
      <c r="CK105" t="inlineStr">
        <is>
          <t>qualsiasi tra i seguenti
servizi e attività: custodia e amministrazione di cripto-attività per conto di
terzi, gestione di una piattaforma di negoziazione di cripto-attività, scambio
di cripto-attività con una moneta fiduciaria avente corso legale, scambio di
cripto-attività con altre cripto-attività, esecuzione di ordini di cripto-attività
per conto di terzi, collocamento di cripto-attività, ricezione e trasmissione
di ordini di cripto-attività per conto di terzi, prestazione di consulenza
sulle cripto-attività</t>
        </is>
      </c>
      <c r="CL105" t="inlineStr">
        <is>
          <t>viena iš šių paslaugų: a) kriptoturto saugojimas ir administravimas trečiųjų šalių vardu; b) prekybos kriptoturtu platformos valdymas; c) kriptoturto keitimas į dekretinius pinigus, kurie yra teisėta mokėjimo priemonė; d) kriptoturto keitimas į kitą kriptoturtą; e) su kriptoturtu susijusių pavedimų vykdymas trečiųjų šalių vardu; f) kriptoturto platinimas; g) su kriptoturtu susijusių pavedimų priėmimas ir perdavimas trečiųjų šalių vardu; h) konsultacijų dėl kriptoturto teikimas</t>
        </is>
      </c>
      <c r="CM105" t="inlineStr">
        <is>
          <t/>
        </is>
      </c>
      <c r="CN105" t="inlineStr">
        <is>
          <t>kwalunkwe servizz u attività minn dawn li ġejjin, relatat(a) ma’ kwalunkwe kriptoassi:&lt;br&gt;(a) il-kustodja u l-amministrazzjoni ta’ kriptoassi f’isem partijiet terzi;&lt;br&gt;(b) l-operat ta’ pjattaforma ta’ negozjar għall-kriptoassi;&lt;br&gt;(c) l-iskambju ta’ kriptoassi għal munita ta’ kors legali li tkun munita legali;&lt;br&gt;(d) l-iskambju ta’ kriptoassi ma’ kriptoassi oħrajn;&lt;br&gt;(e) l-eżekuzzjoni ta’ ordnijiet għal kriptoassi f’isem partijiet terzi;&lt;br&gt;(f) il-pjazzament ta’ kriptoassi;&lt;br&gt;(g) ir-riċevuta u t-trażmissjoni ta’ ordnijiet għal kriptoassi f’isem partijiet terzi&lt;br&gt;(h) l-għoti ta’ pariri dwar il-kriptoassi</t>
        </is>
      </c>
      <c r="CO105" t="inlineStr">
        <is>
          <t>een van de hierna genoemde diensten en activiteiten met betrekking tot cryptoactiva: de bewaring, het beheer en de uitvoering van orders van cryptoactiva namens derden; de exploitatie van een handelsplatform voor cryptoactiva; het omwisselen van cryptoactiva voor een fiduciaire valuta die een wettig betaalmiddel is of andere cryptoactiva; het plaatsen van cryptoactiva; adviesverlening over cryptoactiva</t>
        </is>
      </c>
      <c r="CP105" t="inlineStr">
        <is>
          <t/>
        </is>
      </c>
      <c r="CQ105" t="inlineStr">
        <is>
          <t>Qualquer um dos seguintes serviços e atividades: custódia e administração de criptoativos por conta de terceiros; operação de uma plataforma de negociação de criptoativos; troca de criptoativos por moeda fiduciária com curso legal; troca de criptoativos por outros criptoativos; execução de ordens relativas a criptoativos em nome de terceiros; colocação de criptoativos; receção e transmissão de ordens relativas a criptoativos em nome de terceiros; aconselhamento em matéria de criptoativos.</t>
        </is>
      </c>
      <c r="CR105" t="inlineStr">
        <is>
          <t/>
        </is>
      </c>
      <c r="CS105" t="inlineStr">
        <is>
          <t>ktorákoľvek z týchto služieb a činností súvisiacich
 s &lt;a href="https://iate.europa.eu/entry/slideshow/1603286133433/3581681/sk" target="_blank"&gt;kryptoaktívami&lt;/a&gt;: &lt;br&gt;– úschova a správa kryptoaktív v mene tretích strán,&lt;br&gt;– prevádzkovanie &lt;a href="https://iate.europa.eu/entry/slideshow/1603286180866/3548128/sk" target="_blank"&gt;obchodnej platformy&lt;/a&gt; pre kryptoaktíva,&lt;br&gt;– výmena kryptoaktív za &lt;a href="https://iate.europa.eu/entry/slideshow/1603286225342/1643065/sk" target="_blank"&gt;fiat menu&lt;/a&gt;, ktorá je zákonným platidlom,&lt;br&gt;– výmena kryptoaktív za iné kryptoaktíva,&lt;br&gt;– vykonávanie pokynov týkajúcich sa kryptoaktív v mene tretích strán,&lt;br&gt;– umiestňovanie kryptoaktív,&lt;br&gt;– prijímanie a postupovanie pokynov týkajúcich sa kryptoaktív v mene tretích strán,&lt;br&gt;– poskytovanie poradenstva o kryptoaktívach</t>
        </is>
      </c>
      <c r="CT105" t="inlineStr">
        <is>
          <t>katera koli od naslednjih dejavnosti: skrbništvo in upravljanje &lt;a href="https://iate.europa.eu/entry/result/6C58A61CBEDD4C348A669634555641C4/sl?forceEcas=true" target="_blank"&gt;kriptosredstev&lt;/a&gt; v imenu tretjih oseb, upravljanje platforme za trgovanje s kriptosredstvi, menjava kriptosredstev za fiat valuto, ki je zakonito plačilno sredstvo, menjava kriptosredstev za druga kriptosredstva, izvrševanje naročil za kriptosredstva v imenu tretjih oseb, posredovanje pri izdaji kriptosredstev, prejemanje in posredovanje naročil za kriptosredstva v imenu tretjih oseb, svetovanje o kriptosredstvih</t>
        </is>
      </c>
      <c r="CU105" t="inlineStr">
        <is>
          <t/>
        </is>
      </c>
    </row>
    <row r="106">
      <c r="A106" s="1" t="str">
        <f>HYPERLINK("https://iate.europa.eu/entry/result/1615284/all", "1615284")</f>
        <v>1615284</v>
      </c>
      <c r="B106" t="inlineStr">
        <is>
          <t>EDUCATION AND COMMUNICATIONS</t>
        </is>
      </c>
      <c r="C106" t="inlineStr">
        <is>
          <t>EDUCATION AND COMMUNICATIONS|information technology and data processing|computer systems|computer applications|information storage and retrieval</t>
        </is>
      </c>
      <c r="D106" t="inlineStr">
        <is>
          <t>система за извличане на данни</t>
        </is>
      </c>
      <c r="E106" t="inlineStr">
        <is>
          <t>3</t>
        </is>
      </c>
      <c r="F106" t="inlineStr">
        <is>
          <t/>
        </is>
      </c>
      <c r="G106" t="inlineStr">
        <is>
          <t>systém vyhledávání dat</t>
        </is>
      </c>
      <c r="H106" t="inlineStr">
        <is>
          <t>3</t>
        </is>
      </c>
      <c r="I106" t="inlineStr">
        <is>
          <t/>
        </is>
      </c>
      <c r="J106" t="inlineStr">
        <is>
          <t>system for dataudtræk</t>
        </is>
      </c>
      <c r="K106" t="inlineStr">
        <is>
          <t>3</t>
        </is>
      </c>
      <c r="L106" t="inlineStr">
        <is>
          <t/>
        </is>
      </c>
      <c r="M106" t="inlineStr">
        <is>
          <t>Datenabrufsystem</t>
        </is>
      </c>
      <c r="N106" t="inlineStr">
        <is>
          <t>3</t>
        </is>
      </c>
      <c r="O106" t="inlineStr">
        <is>
          <t/>
        </is>
      </c>
      <c r="P106" t="inlineStr">
        <is>
          <t>σύστημα ανάκτησης δεδομένων</t>
        </is>
      </c>
      <c r="Q106" t="inlineStr">
        <is>
          <t>3</t>
        </is>
      </c>
      <c r="R106" t="inlineStr">
        <is>
          <t/>
        </is>
      </c>
      <c r="S106" t="inlineStr">
        <is>
          <t>data retrieval system</t>
        </is>
      </c>
      <c r="T106" t="inlineStr">
        <is>
          <t>3</t>
        </is>
      </c>
      <c r="U106" t="inlineStr">
        <is>
          <t/>
        </is>
      </c>
      <c r="V106" t="inlineStr">
        <is>
          <t>sistema de recuperación de datos</t>
        </is>
      </c>
      <c r="W106" t="inlineStr">
        <is>
          <t>3</t>
        </is>
      </c>
      <c r="X106" t="inlineStr">
        <is>
          <t/>
        </is>
      </c>
      <c r="Y106" t="inlineStr">
        <is>
          <t>andmeotsingusüsteem</t>
        </is>
      </c>
      <c r="Z106" t="inlineStr">
        <is>
          <t>3</t>
        </is>
      </c>
      <c r="AA106" t="inlineStr">
        <is>
          <t/>
        </is>
      </c>
      <c r="AB106" t="inlineStr">
        <is>
          <t>tietojenhakujärjestelmä</t>
        </is>
      </c>
      <c r="AC106" t="inlineStr">
        <is>
          <t>3</t>
        </is>
      </c>
      <c r="AD106" t="inlineStr">
        <is>
          <t/>
        </is>
      </c>
      <c r="AE106" t="inlineStr">
        <is>
          <t>système de recherche de données</t>
        </is>
      </c>
      <c r="AF106" t="inlineStr">
        <is>
          <t>3</t>
        </is>
      </c>
      <c r="AG106" t="inlineStr">
        <is>
          <t/>
        </is>
      </c>
      <c r="AH106" t="inlineStr">
        <is>
          <t>córas aisghabhála sonraí</t>
        </is>
      </c>
      <c r="AI106" t="inlineStr">
        <is>
          <t>3</t>
        </is>
      </c>
      <c r="AJ106" t="inlineStr">
        <is>
          <t/>
        </is>
      </c>
      <c r="AK106" t="inlineStr">
        <is>
          <t>sustav za dohvat podataka</t>
        </is>
      </c>
      <c r="AL106" t="inlineStr">
        <is>
          <t>3</t>
        </is>
      </c>
      <c r="AM106" t="inlineStr">
        <is>
          <t/>
        </is>
      </c>
      <c r="AN106" t="inlineStr">
        <is>
          <t>adat-visszanyerési rendszer</t>
        </is>
      </c>
      <c r="AO106" t="inlineStr">
        <is>
          <t>3</t>
        </is>
      </c>
      <c r="AP106" t="inlineStr">
        <is>
          <t/>
        </is>
      </c>
      <c r="AQ106" t="inlineStr">
        <is>
          <t>sistema di reperimento dei dati</t>
        </is>
      </c>
      <c r="AR106" t="inlineStr">
        <is>
          <t>3</t>
        </is>
      </c>
      <c r="AS106" t="inlineStr">
        <is>
          <t/>
        </is>
      </c>
      <c r="AT106" t="inlineStr">
        <is>
          <t>duomenų paieškos sistema</t>
        </is>
      </c>
      <c r="AU106" t="inlineStr">
        <is>
          <t>3</t>
        </is>
      </c>
      <c r="AV106" t="inlineStr">
        <is>
          <t/>
        </is>
      </c>
      <c r="AW106" t="inlineStr">
        <is>
          <t>datu izguves sistēma</t>
        </is>
      </c>
      <c r="AX106" t="inlineStr">
        <is>
          <t>3</t>
        </is>
      </c>
      <c r="AY106" t="inlineStr">
        <is>
          <t/>
        </is>
      </c>
      <c r="AZ106" t="inlineStr">
        <is>
          <t>sistema għall-irkupru tad-&lt;i&gt;data&lt;/i&gt;</t>
        </is>
      </c>
      <c r="BA106" t="inlineStr">
        <is>
          <t>3</t>
        </is>
      </c>
      <c r="BB106" t="inlineStr">
        <is>
          <t/>
        </is>
      </c>
      <c r="BC106" t="inlineStr">
        <is>
          <t>systeem voor gegevensontsluiting</t>
        </is>
      </c>
      <c r="BD106" t="inlineStr">
        <is>
          <t>3</t>
        </is>
      </c>
      <c r="BE106" t="inlineStr">
        <is>
          <t/>
        </is>
      </c>
      <c r="BF106" t="inlineStr">
        <is>
          <t>system wyszukiwania danych</t>
        </is>
      </c>
      <c r="BG106" t="inlineStr">
        <is>
          <t>3</t>
        </is>
      </c>
      <c r="BH106" t="inlineStr">
        <is>
          <t/>
        </is>
      </c>
      <c r="BI106" t="inlineStr">
        <is>
          <t>sistema de extração de dados|sistema de recuperação de dados</t>
        </is>
      </c>
      <c r="BJ106" t="inlineStr">
        <is>
          <t>3|3</t>
        </is>
      </c>
      <c r="BK106" t="inlineStr">
        <is>
          <t>|</t>
        </is>
      </c>
      <c r="BL106" t="inlineStr">
        <is>
          <t>sistem de extragere a datelor</t>
        </is>
      </c>
      <c r="BM106" t="inlineStr">
        <is>
          <t>3</t>
        </is>
      </c>
      <c r="BN106" t="inlineStr">
        <is>
          <t/>
        </is>
      </c>
      <c r="BO106" t="inlineStr">
        <is>
          <t>systém vyhľadávania údajov</t>
        </is>
      </c>
      <c r="BP106" t="inlineStr">
        <is>
          <t>3</t>
        </is>
      </c>
      <c r="BQ106" t="inlineStr">
        <is>
          <t/>
        </is>
      </c>
      <c r="BR106" t="inlineStr">
        <is>
          <t>sistem za pridobivanje podatkov</t>
        </is>
      </c>
      <c r="BS106" t="inlineStr">
        <is>
          <t>3</t>
        </is>
      </c>
      <c r="BT106" t="inlineStr">
        <is>
          <t/>
        </is>
      </c>
      <c r="BU106" t="inlineStr">
        <is>
          <t>datasöksystem</t>
        </is>
      </c>
      <c r="BV106" t="inlineStr">
        <is>
          <t>3</t>
        </is>
      </c>
      <c r="BW106" t="inlineStr">
        <is>
          <t/>
        </is>
      </c>
      <c r="BX106" t="inlineStr">
        <is>
          <t/>
        </is>
      </c>
      <c r="BY106" t="inlineStr">
        <is>
          <t>elektronický systém umožňující vyhledávat a získávat informace v podobě dat z různých podkladových databází</t>
        </is>
      </c>
      <c r="BZ106" t="inlineStr">
        <is>
          <t/>
        </is>
      </c>
      <c r="CA106" t="inlineStr">
        <is>
          <t/>
        </is>
      </c>
      <c r="CB106" t="inlineStr">
        <is>
          <t>σύστημα μέσω του οποίου είναι δυνατή η αναζήτηση και ανάκτηση δεδομένων που είναι αποθηκευμένα με κάποια δομημένη μορφή (συνήθως μία ή περισσότερες βάσεις δεδομένων)</t>
        </is>
      </c>
      <c r="CC106" t="inlineStr">
        <is>
          <t>system through which data stored in some structured form (typically a database or several databases) can be queried, returning specific relevant information</t>
        </is>
      </c>
      <c r="CD106" t="inlineStr">
        <is>
          <t>Sistema que debe permitir recoger y consultar datos para obtener información específica.</t>
        </is>
      </c>
      <c r="CE106" t="inlineStr">
        <is>
          <t>tehniline lahendus, mille abil on võimalik teha päringuid erinevates andmebaasides sisalduva teabe otsimiseks</t>
        </is>
      </c>
      <c r="CF106" t="inlineStr">
        <is>
          <t/>
        </is>
      </c>
      <c r="CG106" t="inlineStr">
        <is>
          <t>portail informatique central qui récupère des informations issues de différentes bases de données sous-jacentes (actualisées, par exemple, par les institutions financières) et qui permet l’identification de toute personne physique ou morale qui détient ou contrôle des comptes de paiement, des comptes bancaires et des coffres-forts</t>
        </is>
      </c>
      <c r="CH106" t="inlineStr">
        <is>
          <t/>
        </is>
      </c>
      <c r="CI106" t="inlineStr">
        <is>
          <t/>
        </is>
      </c>
      <c r="CJ106" t="inlineStr">
        <is>
          <t>olyan információs rendszer, amelyen keresztül a strukturált formában (jellemzően adatbázisban) tárolt adatok lekérdezhetők, és a lekérdezésnek megfelelő adatokat szolgáltat</t>
        </is>
      </c>
      <c r="CK106" t="inlineStr">
        <is>
          <t>&lt;div&gt;meccanismo automatico centralizzato che consente un pieno e rapido accesso alle informazioni conservate un una o più banche dati&lt;br&gt;&lt;/div&gt;</t>
        </is>
      </c>
      <c r="CL106" t="inlineStr">
        <is>
          <t/>
        </is>
      </c>
      <c r="CM106" t="inlineStr">
        <is>
          <t/>
        </is>
      </c>
      <c r="CN106" t="inlineStr">
        <is>
          <t>sistema li permezz tagħha d-&lt;i&gt;data&lt;/i&gt; li tkun maħżuna f'xi forma strutturata (normalment bażi tad-&lt;i&gt;data&lt;/i&gt; jew diversi bażijiet tad-&lt;i&gt;data&lt;/i&gt;) tista' tiġi kkonsultata, biex imbagħad tagħti informazzjoni speċifika rilevanti</t>
        </is>
      </c>
      <c r="CO106" t="inlineStr">
        <is>
          <t>systeem om relevante informatie op te halen uit een of meerdere onderliggende databanken</t>
        </is>
      </c>
      <c r="CP106" t="inlineStr">
        <is>
          <t>mechanizm pozwalający uzyskać informacje o tożsamości 
posiadaczy rachunków bankowych i płatniczych oraz skrytek depozytowych, 
ich posiadaczy będących pełnomocnikami oraz ich beneficjentów 
rzeczywistych</t>
        </is>
      </c>
      <c r="CQ106" t="inlineStr">
        <is>
          <t>Sistema através do qual os dados armazenados de forma estruturada - normalmente numa ou em várias bases de dados - podem ser consultados, fornecendo informação específica relevante.</t>
        </is>
      </c>
      <c r="CR106" t="inlineStr">
        <is>
          <t/>
        </is>
      </c>
      <c r="CS106" t="inlineStr">
        <is>
          <t>elektronický systém umožňujúci vyhľadávanie a získavanie špecifických informácií z rôznych východiskových databáz</t>
        </is>
      </c>
      <c r="CT106" t="inlineStr">
        <is>
          <t/>
        </is>
      </c>
      <c r="CU106" t="inlineStr">
        <is>
          <t/>
        </is>
      </c>
    </row>
    <row r="107">
      <c r="A107" s="1" t="str">
        <f>HYPERLINK("https://iate.europa.eu/entry/result/3588849/all", "3588849")</f>
        <v>3588849</v>
      </c>
      <c r="B107" t="inlineStr">
        <is>
          <t>INTERNATIONAL RELATIONS;LAW;FINANCE</t>
        </is>
      </c>
      <c r="C107" t="inlineStr">
        <is>
          <t>INTERNATIONAL RELATIONS|international balance|international security;LAW|criminal law|offence|threat to national security;FINANCE</t>
        </is>
      </c>
      <c r="D107" t="inlineStr">
        <is>
          <t>национална оценка на риска от изпирането на пари и финансирането на тероризма</t>
        </is>
      </c>
      <c r="E107" t="inlineStr">
        <is>
          <t>3</t>
        </is>
      </c>
      <c r="F107" t="inlineStr">
        <is>
          <t/>
        </is>
      </c>
      <c r="G107" t="inlineStr">
        <is>
          <t>vnitrostátní posouzení rizik praní peněz a financování terorismu|vnitrostátní posouzení rizik|národní hodnocení rizik praní peněz a financování terorismu</t>
        </is>
      </c>
      <c r="H107" t="inlineStr">
        <is>
          <t>3|3|3</t>
        </is>
      </c>
      <c r="I107" t="inlineStr">
        <is>
          <t>preferred||</t>
        </is>
      </c>
      <c r="J107" t="inlineStr">
        <is>
          <t>national risikovurdering|national risikovurdering af hvidvask af penge og finansiering af terrorisme</t>
        </is>
      </c>
      <c r="K107" t="inlineStr">
        <is>
          <t>3|3</t>
        </is>
      </c>
      <c r="L107" t="inlineStr">
        <is>
          <t>|</t>
        </is>
      </c>
      <c r="M107" t="inlineStr">
        <is>
          <t>nationale Risikobewertung</t>
        </is>
      </c>
      <c r="N107" t="inlineStr">
        <is>
          <t>3</t>
        </is>
      </c>
      <c r="O107" t="inlineStr">
        <is>
          <t/>
        </is>
      </c>
      <c r="P107" t="inlineStr">
        <is>
          <t>εθνική εκτίμηση κινδύνου νομιμοποίησης εσόδων από παράνομες δραστηριότητες και χρηματοδότησης της τρομοκρατίας|εθνική εκτίμηση κινδύνου</t>
        </is>
      </c>
      <c r="Q107" t="inlineStr">
        <is>
          <t>2|3</t>
        </is>
      </c>
      <c r="R107" t="inlineStr">
        <is>
          <t>|</t>
        </is>
      </c>
      <c r="S107" t="inlineStr">
        <is>
          <t>national money laundering and terrorist financing risk assessment|NRA|national risk assessment of money laundering and terrorist financing|national risk assessment</t>
        </is>
      </c>
      <c r="T107" t="inlineStr">
        <is>
          <t>3|3|3|3</t>
        </is>
      </c>
      <c r="U107" t="inlineStr">
        <is>
          <t>|||</t>
        </is>
      </c>
      <c r="V107" t="inlineStr">
        <is>
          <t>evaluación nacional de riesgos</t>
        </is>
      </c>
      <c r="W107" t="inlineStr">
        <is>
          <t>3</t>
        </is>
      </c>
      <c r="X107" t="inlineStr">
        <is>
          <t/>
        </is>
      </c>
      <c r="Y107" t="inlineStr">
        <is>
          <t>riiklik riskihindamine</t>
        </is>
      </c>
      <c r="Z107" t="inlineStr">
        <is>
          <t>3</t>
        </is>
      </c>
      <c r="AA107" t="inlineStr">
        <is>
          <t/>
        </is>
      </c>
      <c r="AB107" t="inlineStr">
        <is>
          <t>kansallinen riskiarvio|kansallinen rahanpesun ja terrorismin rahoittamisen riskiarvio|rahanpesun ja terrorismin rahoittamisen kansallinen riskiarvio</t>
        </is>
      </c>
      <c r="AC107" t="inlineStr">
        <is>
          <t>3|3|3</t>
        </is>
      </c>
      <c r="AD107" t="inlineStr">
        <is>
          <t>||</t>
        </is>
      </c>
      <c r="AE107" t="inlineStr">
        <is>
          <t>évaluation nationale des risques</t>
        </is>
      </c>
      <c r="AF107" t="inlineStr">
        <is>
          <t>3</t>
        </is>
      </c>
      <c r="AG107" t="inlineStr">
        <is>
          <t/>
        </is>
      </c>
      <c r="AH107" t="inlineStr">
        <is>
          <t>measúnú riosca náisiúnta sciúrtha airgid agus maoinithe sceimhlitheoireachta|measúnú náisiúnta riosca</t>
        </is>
      </c>
      <c r="AI107" t="inlineStr">
        <is>
          <t>3|3</t>
        </is>
      </c>
      <c r="AJ107" t="inlineStr">
        <is>
          <t>|</t>
        </is>
      </c>
      <c r="AK107" t="inlineStr">
        <is>
          <t>procjena rizika od pranja novca i financiranja terorizma</t>
        </is>
      </c>
      <c r="AL107" t="inlineStr">
        <is>
          <t>3</t>
        </is>
      </c>
      <c r="AM107" t="inlineStr">
        <is>
          <t/>
        </is>
      </c>
      <c r="AN107" t="inlineStr">
        <is>
          <t>nemzeti szintű kockázatértékelés|a pénzmosásra és a terrorizmusfinanszírozásra vonatkozó nemzeti kockázatértékelés</t>
        </is>
      </c>
      <c r="AO107" t="inlineStr">
        <is>
          <t>2|2</t>
        </is>
      </c>
      <c r="AP107" t="inlineStr">
        <is>
          <t>proposed|proposed</t>
        </is>
      </c>
      <c r="AQ107" t="inlineStr">
        <is>
          <t>valutazione nazionale dei rischi di riciclaggio e di finanziamento del terrorismo|valutazione nazionale del rischio</t>
        </is>
      </c>
      <c r="AR107" t="inlineStr">
        <is>
          <t>3|3</t>
        </is>
      </c>
      <c r="AS107" t="inlineStr">
        <is>
          <t>|</t>
        </is>
      </c>
      <c r="AT107" t="inlineStr">
        <is>
          <t>nacionalinis rizikos vertinimas|nacionalinis pinigų plovimo ir terorizmo finansavimo rizikos vertinimas|NRV</t>
        </is>
      </c>
      <c r="AU107" t="inlineStr">
        <is>
          <t>3|3|3</t>
        </is>
      </c>
      <c r="AV107" t="inlineStr">
        <is>
          <t>||</t>
        </is>
      </c>
      <c r="AW107" t="inlineStr">
        <is>
          <t>nelikumīgi iegūtu līdzekļu legalizēšanas un teroristu finansēšanas riska valsts novērtējums</t>
        </is>
      </c>
      <c r="AX107" t="inlineStr">
        <is>
          <t>3</t>
        </is>
      </c>
      <c r="AY107" t="inlineStr">
        <is>
          <t/>
        </is>
      </c>
      <c r="AZ107" t="inlineStr">
        <is>
          <t>valutazzjoni tar-riskju nazzjonali tal-ħasil tal-flus u tal-finanzjament tat-terroriżmu|valutazzjoni tar-riskju nazzjonali</t>
        </is>
      </c>
      <c r="BA107" t="inlineStr">
        <is>
          <t>3|3</t>
        </is>
      </c>
      <c r="BB107" t="inlineStr">
        <is>
          <t>|</t>
        </is>
      </c>
      <c r="BC107" t="inlineStr">
        <is>
          <t>nationale risicobeoordeling van het witwassen van geld en terrorismefinanciering|National Risk Assessment witwassen|NRA witwassen|nationale risicobeoordeling|nationale risicobeoordeling inzake het witwassen van geld en de financiering van terrorisme</t>
        </is>
      </c>
      <c r="BD107" t="inlineStr">
        <is>
          <t>3|2|2|3|3</t>
        </is>
      </c>
      <c r="BE107" t="inlineStr">
        <is>
          <t>||||</t>
        </is>
      </c>
      <c r="BF107" t="inlineStr">
        <is>
          <t>krajowa ocena ryzyka prania pieniędzy i finansowania terroryzmu|krajowa ocena ryzyka</t>
        </is>
      </c>
      <c r="BG107" t="inlineStr">
        <is>
          <t>3|3</t>
        </is>
      </c>
      <c r="BH107" t="inlineStr">
        <is>
          <t>|</t>
        </is>
      </c>
      <c r="BI107" t="inlineStr">
        <is>
          <t>ANR|avaliação nacional dos riscos|avaliação nacional dos riscos de branqueamento de capitais e de financiamento do terrorismo</t>
        </is>
      </c>
      <c r="BJ107" t="inlineStr">
        <is>
          <t>3|3|3</t>
        </is>
      </c>
      <c r="BK107" t="inlineStr">
        <is>
          <t>||</t>
        </is>
      </c>
      <c r="BL107" t="inlineStr">
        <is>
          <t>evaluarea națională a riscurilor</t>
        </is>
      </c>
      <c r="BM107" t="inlineStr">
        <is>
          <t>3</t>
        </is>
      </c>
      <c r="BN107" t="inlineStr">
        <is>
          <t/>
        </is>
      </c>
      <c r="BO107" t="inlineStr">
        <is>
          <t>vnútroštátne posudzovanie rizík|vnútroštátne posúdenie rizík prania špinavých peňazí a financovania terorizmu|vnútroštátne posúdenie rizík</t>
        </is>
      </c>
      <c r="BP107" t="inlineStr">
        <is>
          <t>3|3|3</t>
        </is>
      </c>
      <c r="BQ107" t="inlineStr">
        <is>
          <t>||</t>
        </is>
      </c>
      <c r="BR107" t="inlineStr">
        <is>
          <t>nacionalna ocena tveganja|nacionalna ocena tveganja za pranje denarja in financiranje terorizma</t>
        </is>
      </c>
      <c r="BS107" t="inlineStr">
        <is>
          <t>3|3</t>
        </is>
      </c>
      <c r="BT107" t="inlineStr">
        <is>
          <t>|</t>
        </is>
      </c>
      <c r="BU107" t="inlineStr">
        <is>
          <t>nationell riskbedömning av penningtvätt och finansiering av terrorism|nationell riskbedömning|nationell riskbedömning avseende penningtvätt och finansiering av terrorism</t>
        </is>
      </c>
      <c r="BV107" t="inlineStr">
        <is>
          <t>3|3|3</t>
        </is>
      </c>
      <c r="BW107" t="inlineStr">
        <is>
          <t>||</t>
        </is>
      </c>
      <c r="BX107" t="inlineStr">
        <is>
          <t/>
        </is>
      </c>
      <c r="BY107" t="inlineStr">
        <is>
          <t>posouzení rizik pravidelně prováděné členským státem EU za účelem
identifikace, posouzení, pochopení a zmírnění rizik &lt;a href="https://iate.europa.eu/entry/result/855787/cs" target="_blank"&gt;praní peněz&lt;/a&gt; a &lt;a href="https://iate.europa.eu/entry/result/3518038/cs" target="_blank"&gt;financování terorismu&lt;/a&gt;, která se jej dotýkají</t>
        </is>
      </c>
      <c r="BZ107" t="inlineStr">
        <is>
          <t>regelmæssig undersøgelse, som et land foretager for at identificere, vurdere, forstå og afbøde de risici for &lt;a href="https://iate.europa.eu/entry/result/855787/da" target="_blank"&gt;hvidvask af penge&lt;/a&gt; og &lt;a href="https://iate.europa.eu/entry/result/3518038/da" target="_blank"&gt;finansiering af terrorisme&lt;/a&gt;, der påvirker det</t>
        </is>
      </c>
      <c r="CA107" t="inlineStr">
        <is>
          <t/>
        </is>
      </c>
      <c r="CB107" t="inlineStr">
        <is>
          <t>τακτικός έλεγχος διενεργούμενος από μια χώρα για τον εντοπισμό, την εκτίμηση, την κατανόηση και τον μετριασμό των κινδύνων &lt;a href="https://iate.europa.eu/entry/result/855787/en-el" target="_blank"&gt;νομιμοποίησης εσόδων από παράνομες δραστηριότητες&lt;/a&gt; και &lt;a href="https://iate.europa.eu/entry/result/3518038/en-el" target="_blank"&gt;χρηματοδότησης της τρομοκρατίας&lt;/a&gt; στους οποίους εκτίθεται</t>
        </is>
      </c>
      <c r="CC107" t="inlineStr">
        <is>
          <t>regular exercise undertaken by a country to identify, assess, understand and mitigate the risks of &lt;a href="https://iate.europa.eu/entry/result/855787/all" target="_blank"&gt;money laundering&lt;/a&gt; and &lt;a href="https://iate.europa.eu/entry/result/3518038/all" target="_blank"&gt;terrorist financing&lt;/a&gt; affecting it</t>
        </is>
      </c>
      <c r="CD107" t="inlineStr">
        <is>
          <t>Ejercicio periódico que debe llevar a cabo cada Estado miembro para detectar, evaluar, comprender y atenuar los riesgos de blanqueo de capitales y financiación del terrorismo que le afecten.</t>
        </is>
      </c>
      <c r="CE107" t="inlineStr">
        <is>
          <t>riigi poolt regulaarselt läbiviidav uuring, mis aitab tuvastada, hinnata, mõista ja maandada riiki mõjutavaid &lt;i&gt;rahapesu&lt;/i&gt; &lt;a href="/entry/result/855787/all" id="ENTRY_TO_ENTRY_CONVERTER" target="_blank"&gt;IATE:855787&lt;/a&gt; ja &lt;i&gt;terrorismi rahastamise&lt;/i&gt; &lt;a href="/entry/result/3518038/all" id="ENTRY_TO_ENTRY_CONVERTER" target="_blank"&gt;IATE:3518038&lt;/a&gt; riske</t>
        </is>
      </c>
      <c r="CF107" t="inlineStr">
        <is>
          <t>jonkin maan säännöllisesti toteuttama menettely siihen kohdistuvien &lt;a href="https://iate.europa.eu/entry/result/855787/fi" target="_blank"&gt;rahanpesun&lt;/a&gt; ja &lt;a href="https://iate.europa.eu/entry/result/3518038/fi" target="_blank"&gt;terrorismin rahoituksen&lt;/a&gt; riskien tunnistamiseksi, arvioimiseksi, ymmärtämiseksi ja vähentämiseksi</t>
        </is>
      </c>
      <c r="CG107" t="inlineStr">
        <is>
          <t>évaluation réalisée par chaque État membre pour identifier, évaluer, 
comprendre et atténuer les risques de blanchiment de capitaux et de 
financement du terrorisme auxquels il est exposé</t>
        </is>
      </c>
      <c r="CH107" t="inlineStr">
        <is>
          <t/>
        </is>
      </c>
      <c r="CI107" t="inlineStr">
        <is>
          <t/>
        </is>
      </c>
      <c r="CJ107" t="inlineStr">
        <is>
          <t>adott tagállam által rendszeresen elvégzett gyakorlat a tagállamot érintő pénzmosási és terrorizmusfinanszírozási kockázatok azonosítása, értékelése, értelmezése és csökkentése céljából</t>
        </is>
      </c>
      <c r="CK107" t="inlineStr">
        <is>
          <t>valutazione che ciascuno Stato membro effettua, tiene aggiornata e riesamina almeno ogni quattro anni per individuare, valutare, comprendere e mitigare i rischi di riciclaggio e di finanziamento del terrorismo che lo riguardano</t>
        </is>
      </c>
      <c r="CL107" t="inlineStr">
        <is>
          <t>valstybės narės reguliariai atliekamas rizikos vertinimas, kurio tikslas – nustatyti, įvertinti, suprasti ir sumažinti jai kylančią pinigų plovimo ir terorizmo finansavimo riziką</t>
        </is>
      </c>
      <c r="CM107" t="inlineStr">
        <is>
          <t/>
        </is>
      </c>
      <c r="CN107" t="inlineStr">
        <is>
          <t>eżerċizzju regolari li jsir minn pajjiż biex jidentifika, jivvaluta, jifhem u jimmitiga r-riskji tal-&lt;a href="https://iate.europa.eu/entry/result/855787/mt" target="_blank"&gt;ħasil tal-flus&lt;/a&gt; u tal-&lt;a href="https://iate.europa.eu/entry/result/3518038/mt" target="_blank"&gt;finanzjament tat-terroriżmu&lt;/a&gt; li jkunu qed jaffettwawh</t>
        </is>
      </c>
      <c r="CO107" t="inlineStr">
        <is>
          <t>regelmatige beoordeling door een land om de risico’s van witwassen en terrorismefinanciering die op dat land van invloed zijn, te identificeren, te beoordelen, inzichtelijk te maken en te beperken</t>
        </is>
      </c>
      <c r="CP107" t="inlineStr">
        <is>
          <t>w kontekście przeciwdziałania praniu pieniędzy i finansowaniu terroryzmu - ocena ryzyka przeprowadzana przez panstwo członkowskie w celu zidentyfikowania, ocenienia, zrozumienia 
i ograniczenia ryzyka związanego z praniem pieniędzy i finansowaniem 
terroryzmu, obejmuje opis struktury instytucjonalnej i szeroko zakrojonych procedur systemu 
przeciwdziałania praniu pieniędzy i finansowaniu terroryzmu, a także przeznaczone na ten cel zasoby ludzkie 
i finansowe</t>
        </is>
      </c>
      <c r="CQ107" t="inlineStr">
        <is>
          <t>Avaliação que cada Estado-Membro deve realizar regularmente a fim de identificar, aferir, compreender e atenuar os riscos de &lt;a href="https://iate.europa.eu/entry/result/855787/pt" target="_blank"&gt;branqueamento de capitais&lt;/a&gt; e de &lt;a href="https://iate.europa.eu/entry/result/3518038/pt" target="_blank"&gt;financiamento do terrorismo&lt;/a&gt; que os afetam.</t>
        </is>
      </c>
      <c r="CR107" t="inlineStr">
        <is>
          <t/>
        </is>
      </c>
      <c r="CS107" t="inlineStr">
        <is>
          <t>posúdenie pravidelne uskutočňované členským štátom EÚ s cieľom identifikovať, posúdiť, pochopiť a zmierniť riziká &lt;a href="https://iate.europa.eu/entry/result/855787/sk" target="_blank"&gt;prania špinavých peňazí&lt;/a&gt; a &lt;a href="https://iate.europa.eu/entry/result/3518038/sk" target="_blank"&gt;financovania terorizmu&lt;/a&gt;, ktoré sa ho dotýkajú</t>
        </is>
      </c>
      <c r="CT107" t="inlineStr">
        <is>
          <t>ocena tveganja, ki jo izvedejo in redno (vsaj vsaka štiri leta) posodabljajo države članice, da prepoznajo, ocenijo, razumejo in zmanjšajo tveganja pranja denarja in financiranja terorizma, ki vplivajo nanje</t>
        </is>
      </c>
      <c r="CU107" t="inlineStr">
        <is>
          <t>varje medlemsstat ska genomföra en nationell riskbedömning för att identifiera, bedöma, förstå och minska de risker för penningtvätt och finansiering av terrorism som påverkar den. Den ska hålla denna riskbedömning uppdaterad och se över den minst vart fjärde år</t>
        </is>
      </c>
    </row>
    <row r="108">
      <c r="A108" s="1" t="str">
        <f>HYPERLINK("https://iate.europa.eu/entry/result/1127193/all", "1127193")</f>
        <v>1127193</v>
      </c>
      <c r="B108" t="inlineStr">
        <is>
          <t>FINANCE</t>
        </is>
      </c>
      <c r="C108" t="inlineStr">
        <is>
          <t>FINANCE|free movement of capital|financial market|financial transaction|payment system</t>
        </is>
      </c>
      <c r="D108" t="inlineStr">
        <is>
          <t>електронни преводи</t>
        </is>
      </c>
      <c r="E108" t="inlineStr">
        <is>
          <t>2</t>
        </is>
      </c>
      <c r="F108" t="inlineStr">
        <is>
          <t/>
        </is>
      </c>
      <c r="G108" t="inlineStr">
        <is>
          <t>bezhotovostní převod|telegrafický převod</t>
        </is>
      </c>
      <c r="H108" t="inlineStr">
        <is>
          <t>3|3</t>
        </is>
      </c>
      <c r="I108" t="inlineStr">
        <is>
          <t>|</t>
        </is>
      </c>
      <c r="J108" t="inlineStr">
        <is>
          <t>elektronisk overførsel</t>
        </is>
      </c>
      <c r="K108" t="inlineStr">
        <is>
          <t>3</t>
        </is>
      </c>
      <c r="L108" t="inlineStr">
        <is>
          <t/>
        </is>
      </c>
      <c r="M108" t="inlineStr">
        <is>
          <t>elektronischer Zahlungsverkehr</t>
        </is>
      </c>
      <c r="N108" t="inlineStr">
        <is>
          <t>3</t>
        </is>
      </c>
      <c r="O108" t="inlineStr">
        <is>
          <t/>
        </is>
      </c>
      <c r="P108" t="inlineStr">
        <is>
          <t>ηλεκτρονική μεταφορά εμβασμάτων|τηλεγραφική μεταφορά</t>
        </is>
      </c>
      <c r="Q108" t="inlineStr">
        <is>
          <t>3|3</t>
        </is>
      </c>
      <c r="R108" t="inlineStr">
        <is>
          <t>|</t>
        </is>
      </c>
      <c r="S108" t="inlineStr">
        <is>
          <t>wire transfer|telegraphic transfer</t>
        </is>
      </c>
      <c r="T108" t="inlineStr">
        <is>
          <t>3|1</t>
        </is>
      </c>
      <c r="U108" t="inlineStr">
        <is>
          <t>|</t>
        </is>
      </c>
      <c r="V108" t="inlineStr">
        <is>
          <t>giro electrónico|transferencia electrónica</t>
        </is>
      </c>
      <c r="W108" t="inlineStr">
        <is>
          <t>3|3</t>
        </is>
      </c>
      <c r="X108" t="inlineStr">
        <is>
          <t>|</t>
        </is>
      </c>
      <c r="Y108" t="inlineStr">
        <is>
          <t>elektrooniline ülekanne</t>
        </is>
      </c>
      <c r="Z108" t="inlineStr">
        <is>
          <t>3</t>
        </is>
      </c>
      <c r="AA108" t="inlineStr">
        <is>
          <t/>
        </is>
      </c>
      <c r="AB108" t="inlineStr">
        <is>
          <t>sähköinen varojensiirto</t>
        </is>
      </c>
      <c r="AC108" t="inlineStr">
        <is>
          <t>3</t>
        </is>
      </c>
      <c r="AD108" t="inlineStr">
        <is>
          <t/>
        </is>
      </c>
      <c r="AE108" t="inlineStr">
        <is>
          <t>virement électronique|TT</t>
        </is>
      </c>
      <c r="AF108" t="inlineStr">
        <is>
          <t>3|3</t>
        </is>
      </c>
      <c r="AG108" t="inlineStr">
        <is>
          <t>|</t>
        </is>
      </c>
      <c r="AH108" t="inlineStr">
        <is>
          <t>aistriú de dhroim sreinge</t>
        </is>
      </c>
      <c r="AI108" t="inlineStr">
        <is>
          <t>3</t>
        </is>
      </c>
      <c r="AJ108" t="inlineStr">
        <is>
          <t/>
        </is>
      </c>
      <c r="AK108" t="inlineStr">
        <is>
          <t>elektronički prijenos</t>
        </is>
      </c>
      <c r="AL108" t="inlineStr">
        <is>
          <t>3</t>
        </is>
      </c>
      <c r="AM108" t="inlineStr">
        <is>
          <t/>
        </is>
      </c>
      <c r="AN108" t="inlineStr">
        <is>
          <t>elektronikus készpénzátutalás</t>
        </is>
      </c>
      <c r="AO108" t="inlineStr">
        <is>
          <t>3</t>
        </is>
      </c>
      <c r="AP108" t="inlineStr">
        <is>
          <t/>
        </is>
      </c>
      <c r="AQ108" t="inlineStr">
        <is>
          <t>trasferimento elettronico|bonifico</t>
        </is>
      </c>
      <c r="AR108" t="inlineStr">
        <is>
          <t>3|3</t>
        </is>
      </c>
      <c r="AS108" t="inlineStr">
        <is>
          <t>|</t>
        </is>
      </c>
      <c r="AT108" t="inlineStr">
        <is>
          <t>bankinis pervedimas</t>
        </is>
      </c>
      <c r="AU108" t="inlineStr">
        <is>
          <t>2</t>
        </is>
      </c>
      <c r="AV108" t="inlineStr">
        <is>
          <t/>
        </is>
      </c>
      <c r="AW108" t="inlineStr">
        <is>
          <t>elektronisks pārvedums</t>
        </is>
      </c>
      <c r="AX108" t="inlineStr">
        <is>
          <t>2</t>
        </is>
      </c>
      <c r="AY108" t="inlineStr">
        <is>
          <t/>
        </is>
      </c>
      <c r="AZ108" t="inlineStr">
        <is>
          <t>trasferiment telegrafiku</t>
        </is>
      </c>
      <c r="BA108" t="inlineStr">
        <is>
          <t>3</t>
        </is>
      </c>
      <c r="BB108" t="inlineStr">
        <is>
          <t/>
        </is>
      </c>
      <c r="BC108" t="inlineStr">
        <is>
          <t>elektronische overmaking|elektronische overschrijving</t>
        </is>
      </c>
      <c r="BD108" t="inlineStr">
        <is>
          <t>3|3</t>
        </is>
      </c>
      <c r="BE108" t="inlineStr">
        <is>
          <t>|</t>
        </is>
      </c>
      <c r="BF108" t="inlineStr">
        <is>
          <t>elektroniczny transfer środków pieniężnych</t>
        </is>
      </c>
      <c r="BG108" t="inlineStr">
        <is>
          <t>3</t>
        </is>
      </c>
      <c r="BH108" t="inlineStr">
        <is>
          <t/>
        </is>
      </c>
      <c r="BI108" t="inlineStr">
        <is>
          <t>transferência eletrónica</t>
        </is>
      </c>
      <c r="BJ108" t="inlineStr">
        <is>
          <t>3</t>
        </is>
      </c>
      <c r="BK108" t="inlineStr">
        <is>
          <t/>
        </is>
      </c>
      <c r="BL108" t="inlineStr">
        <is>
          <t>transfer electronic|transfer electronic de fonduri</t>
        </is>
      </c>
      <c r="BM108" t="inlineStr">
        <is>
          <t>3|3</t>
        </is>
      </c>
      <c r="BN108" t="inlineStr">
        <is>
          <t>|</t>
        </is>
      </c>
      <c r="BO108" t="inlineStr">
        <is>
          <t>telegrafický prevod|elektronický prevod</t>
        </is>
      </c>
      <c r="BP108" t="inlineStr">
        <is>
          <t>2|3</t>
        </is>
      </c>
      <c r="BQ108" t="inlineStr">
        <is>
          <t>proposed|</t>
        </is>
      </c>
      <c r="BR108" t="inlineStr">
        <is>
          <t>elektronski prenos</t>
        </is>
      </c>
      <c r="BS108" t="inlineStr">
        <is>
          <t>3</t>
        </is>
      </c>
      <c r="BT108" t="inlineStr">
        <is>
          <t/>
        </is>
      </c>
      <c r="BU108" t="inlineStr">
        <is>
          <t>elektronisk överföring</t>
        </is>
      </c>
      <c r="BV108" t="inlineStr">
        <is>
          <t>3</t>
        </is>
      </c>
      <c r="BW108" t="inlineStr">
        <is>
          <t/>
        </is>
      </c>
      <c r="BX108" t="inlineStr">
        <is>
          <t/>
        </is>
      </c>
      <c r="BY108" t="inlineStr">
        <is>
          <t>elektronický převod peněžních prostředků z jednoho bankovního účtu na druhý bez fyzické přítomnosti peněz</t>
        </is>
      </c>
      <c r="BZ108" t="inlineStr">
        <is>
          <t/>
        </is>
      </c>
      <c r="CA108" t="inlineStr">
        <is>
          <t/>
        </is>
      </c>
      <c r="CB108" t="inlineStr">
        <is>
          <t>είδος &lt;a href="https://iate.europa.eu/entry/result/844286/en-el" target="_blank"&gt;ηλεκτρονικής μεταφοράς χρηματικών ποσών&lt;/a&gt; με την οποία ο αποστολέας θέτει χρηματικά ποσά στη διάθεση τράπεζας ή άλλου παρόχου υπηρεσιών και του δίνει εντολή να μεριμνήσει για τη μεταφορά σε συγκεκριμένο προορισμό προκειμένου να παραληφθεί από τον δικαιούχο</t>
        </is>
      </c>
      <c r="CC108" t="inlineStr">
        <is>
          <t>type of &lt;a href="https://iate.europa.eu/entry/result/844286" target="_blank"&gt;electronic transfer of funds&lt;/a&gt; whereby the sender makes funds available to a bank or other service provider and instructs it to arrange the transfer to a specified destination for receipt by the beneficiary</t>
        </is>
      </c>
      <c r="CD108" t="inlineStr">
        <is>
          <t/>
        </is>
      </c>
      <c r="CE108" t="inlineStr">
        <is>
          <t/>
        </is>
      </c>
      <c r="CF108" t="inlineStr">
        <is>
          <t/>
        </is>
      </c>
      <c r="CG108" t="inlineStr">
        <is>
          <t>transfert électronique de fonds d’une personne à une autre via un compte bancaire ou un compte de transfert d’argent détenu auprès d’un prestataire spécialisé</t>
        </is>
      </c>
      <c r="CH108" t="inlineStr">
        <is>
          <t/>
        </is>
      </c>
      <c r="CI108" t="inlineStr">
        <is>
          <t/>
        </is>
      </c>
      <c r="CJ108" t="inlineStr">
        <is>
          <t>az &lt;a href="https://iate.europa.eu/entry/result/844286/all" target="_blank"&gt;elektronikus pénzátutalás &lt;/a&gt;egyik formája, amelynek során a küldő valamely bank vagy más szolgáltató rendelkezésére bocsátja a pénzeszközöket, és utasítja a szolgáltatót, hogy intézkedjen az összegnek meghatározott címre történő átutalásáról a kedvezményezett javára</t>
        </is>
      </c>
      <c r="CK108" t="inlineStr">
        <is>
          <t>qualsiasi operazione
effettuata per conto di un ordinante attraverso un istituto finanziario in via elettronica,
con l’intento di rendere disponibile dei fondi a un beneficiario presso un istituto
finanziario beneficiario senza considerare se l’ordinante e il beneficiario siano
la medesima persona</t>
        </is>
      </c>
      <c r="CL108" t="inlineStr">
        <is>
          <t/>
        </is>
      </c>
      <c r="CM108" t="inlineStr">
        <is>
          <t/>
        </is>
      </c>
      <c r="CN108" t="inlineStr">
        <is>
          <t>tip ta' &lt;a href="https://iate.europa.eu/entry/result/844286/mt" target="_blank"&gt;trasferiment elettroniku ta' fondi&lt;/a&gt; li permezz tiegħu l-ispeditur iqiegħed il-fondi għad-dispożizzjoni ta' bank jew ta' fornitur ta' servizzi ieħor, u jgħaddi l-ordni biex isir it-trasferiment tagħhom lejn destinazzjoni speċifikata fejn jirċevihom il-benefiċjarju</t>
        </is>
      </c>
      <c r="CO108" t="inlineStr">
        <is>
          <t>"overmaking tussen twee banken van de ene bankrekening naar de andere bankrekening of door middel van een overdracht van een storting van contant geld bij een instelling"</t>
        </is>
      </c>
      <c r="CP108" t="inlineStr">
        <is>
          <t>transakcja realizowana w imieniu płatnika za pośrednictwem dostawcy
usług płatniczych w celu udostępnienia środków pieniężnych odbiorcy przy wykorzystaniu karty płatniczej,
instrumentu pieniądza elektronicznego, telefonu komórkowego lub innego
urządzenia cyfrowego lub informatycznego (w systemie abonamentowym lub
przedpłaconym) o podobnych właściwościach</t>
        </is>
      </c>
      <c r="CQ108" t="inlineStr">
        <is>
          <t>Tipo
de transferência por meios eletrónicos na qual um ordenante coloca
fundos à disposição de um banco ou de outro prestador de serviços e dá
instruções para que se faça a transferência desses fundos para um beneficiário.</t>
        </is>
      </c>
      <c r="CR108" t="inlineStr">
        <is>
          <t/>
        </is>
      </c>
      <c r="CS108" t="inlineStr">
        <is>
          <t>bezhotovostný prevod peňazí elektronickou cestou z jedného účtu na iný bez fyzického prenesenia hotovosti</t>
        </is>
      </c>
      <c r="CT108" t="inlineStr">
        <is>
          <t/>
        </is>
      </c>
      <c r="CU108" t="inlineStr">
        <is>
          <t/>
        </is>
      </c>
    </row>
    <row r="109">
      <c r="A109" s="1" t="str">
        <f>HYPERLINK("https://iate.europa.eu/entry/result/3619743/all", "3619743")</f>
        <v>3619743</v>
      </c>
      <c r="B109" t="inlineStr">
        <is>
          <t>FINANCE;LAW</t>
        </is>
      </c>
      <c r="C109" t="inlineStr">
        <is>
          <t>FINANCE|free movement of capital|financial market|financial supervision;FINANCE|free movement of capital|free movement of capital|capital movement|recycling of capital|money laundering;LAW|criminal law|criminal law</t>
        </is>
      </c>
      <c r="D109" t="inlineStr">
        <is>
          <t>съвместен екип за анализи</t>
        </is>
      </c>
      <c r="E109" t="inlineStr">
        <is>
          <t>3</t>
        </is>
      </c>
      <c r="F109" t="inlineStr">
        <is>
          <t/>
        </is>
      </c>
      <c r="G109" t="inlineStr">
        <is>
          <t>tým pro společné analýzy</t>
        </is>
      </c>
      <c r="H109" t="inlineStr">
        <is>
          <t>2</t>
        </is>
      </c>
      <c r="I109" t="inlineStr">
        <is>
          <t/>
        </is>
      </c>
      <c r="J109" t="inlineStr">
        <is>
          <t>fælles analysehold</t>
        </is>
      </c>
      <c r="K109" t="inlineStr">
        <is>
          <t>3</t>
        </is>
      </c>
      <c r="L109" t="inlineStr">
        <is>
          <t/>
        </is>
      </c>
      <c r="M109" t="inlineStr">
        <is>
          <t>Team für gemeinsame Analysen</t>
        </is>
      </c>
      <c r="N109" t="inlineStr">
        <is>
          <t>3</t>
        </is>
      </c>
      <c r="O109" t="inlineStr">
        <is>
          <t/>
        </is>
      </c>
      <c r="P109" t="inlineStr">
        <is>
          <t>κοινή ομάδα ανάλυσης</t>
        </is>
      </c>
      <c r="Q109" t="inlineStr">
        <is>
          <t>3</t>
        </is>
      </c>
      <c r="R109" t="inlineStr">
        <is>
          <t/>
        </is>
      </c>
      <c r="S109" t="inlineStr">
        <is>
          <t>joint analysis team</t>
        </is>
      </c>
      <c r="T109" t="inlineStr">
        <is>
          <t>3</t>
        </is>
      </c>
      <c r="U109" t="inlineStr">
        <is>
          <t/>
        </is>
      </c>
      <c r="V109" t="inlineStr">
        <is>
          <t>equipo de análisis conjunto</t>
        </is>
      </c>
      <c r="W109" t="inlineStr">
        <is>
          <t>3</t>
        </is>
      </c>
      <c r="X109" t="inlineStr">
        <is>
          <t/>
        </is>
      </c>
      <c r="Y109" t="inlineStr">
        <is>
          <t>ühine analüüsimeeskond</t>
        </is>
      </c>
      <c r="Z109" t="inlineStr">
        <is>
          <t>2</t>
        </is>
      </c>
      <c r="AA109" t="inlineStr">
        <is>
          <t/>
        </is>
      </c>
      <c r="AB109" t="inlineStr">
        <is>
          <t>yhteinen analyysityöryhmä</t>
        </is>
      </c>
      <c r="AC109" t="inlineStr">
        <is>
          <t>3</t>
        </is>
      </c>
      <c r="AD109" t="inlineStr">
        <is>
          <t/>
        </is>
      </c>
      <c r="AE109" t="inlineStr">
        <is>
          <t>équipe commune d'analyse</t>
        </is>
      </c>
      <c r="AF109" t="inlineStr">
        <is>
          <t>3</t>
        </is>
      </c>
      <c r="AG109" t="inlineStr">
        <is>
          <t/>
        </is>
      </c>
      <c r="AH109" t="inlineStr">
        <is>
          <t>foireann anailíse comhpháirtí</t>
        </is>
      </c>
      <c r="AI109" t="inlineStr">
        <is>
          <t>3</t>
        </is>
      </c>
      <c r="AJ109" t="inlineStr">
        <is>
          <t/>
        </is>
      </c>
      <c r="AK109" t="inlineStr">
        <is>
          <t>zajednički tim za analizu</t>
        </is>
      </c>
      <c r="AL109" t="inlineStr">
        <is>
          <t>3</t>
        </is>
      </c>
      <c r="AM109" t="inlineStr">
        <is>
          <t/>
        </is>
      </c>
      <c r="AN109" t="inlineStr">
        <is>
          <t>közös elemzőcsoport</t>
        </is>
      </c>
      <c r="AO109" t="inlineStr">
        <is>
          <t>2</t>
        </is>
      </c>
      <c r="AP109" t="inlineStr">
        <is>
          <t>proposed</t>
        </is>
      </c>
      <c r="AQ109" t="inlineStr">
        <is>
          <t>squadra di analisi congiunta</t>
        </is>
      </c>
      <c r="AR109" t="inlineStr">
        <is>
          <t>3</t>
        </is>
      </c>
      <c r="AS109" t="inlineStr">
        <is>
          <t/>
        </is>
      </c>
      <c r="AT109" t="inlineStr">
        <is>
          <t>jungtinė analizės grupė</t>
        </is>
      </c>
      <c r="AU109" t="inlineStr">
        <is>
          <t>3</t>
        </is>
      </c>
      <c r="AV109" t="inlineStr">
        <is>
          <t/>
        </is>
      </c>
      <c r="AW109" t="inlineStr">
        <is>
          <t>kopīgas analīzes veikšanas grupa</t>
        </is>
      </c>
      <c r="AX109" t="inlineStr">
        <is>
          <t>2</t>
        </is>
      </c>
      <c r="AY109" t="inlineStr">
        <is>
          <t/>
        </is>
      </c>
      <c r="AZ109" t="inlineStr">
        <is>
          <t>tim koġunt tal-analiżi</t>
        </is>
      </c>
      <c r="BA109" t="inlineStr">
        <is>
          <t>3</t>
        </is>
      </c>
      <c r="BB109" t="inlineStr">
        <is>
          <t/>
        </is>
      </c>
      <c r="BC109" t="inlineStr">
        <is>
          <t>gezamenlijk analyseteam</t>
        </is>
      </c>
      <c r="BD109" t="inlineStr">
        <is>
          <t>3</t>
        </is>
      </c>
      <c r="BE109" t="inlineStr">
        <is>
          <t/>
        </is>
      </c>
      <c r="BF109" t="inlineStr">
        <is>
          <t>wspólny zespół ds. analiz</t>
        </is>
      </c>
      <c r="BG109" t="inlineStr">
        <is>
          <t>3</t>
        </is>
      </c>
      <c r="BH109" t="inlineStr">
        <is>
          <t/>
        </is>
      </c>
      <c r="BI109" t="inlineStr">
        <is>
          <t>equipa de análise conjunta</t>
        </is>
      </c>
      <c r="BJ109" t="inlineStr">
        <is>
          <t>3</t>
        </is>
      </c>
      <c r="BK109" t="inlineStr">
        <is>
          <t/>
        </is>
      </c>
      <c r="BL109" t="inlineStr">
        <is>
          <t>echipă de analiză comună</t>
        </is>
      </c>
      <c r="BM109" t="inlineStr">
        <is>
          <t>2</t>
        </is>
      </c>
      <c r="BN109" t="inlineStr">
        <is>
          <t>proposed</t>
        </is>
      </c>
      <c r="BO109" t="inlineStr">
        <is>
          <t>tím pre spoločné analýzy</t>
        </is>
      </c>
      <c r="BP109" t="inlineStr">
        <is>
          <t>3</t>
        </is>
      </c>
      <c r="BQ109" t="inlineStr">
        <is>
          <t/>
        </is>
      </c>
      <c r="BR109" t="inlineStr">
        <is>
          <t>skupna analitska skupina</t>
        </is>
      </c>
      <c r="BS109" t="inlineStr">
        <is>
          <t>3</t>
        </is>
      </c>
      <c r="BT109" t="inlineStr">
        <is>
          <t/>
        </is>
      </c>
      <c r="BU109" t="inlineStr">
        <is>
          <t>team för gemensam analys</t>
        </is>
      </c>
      <c r="BV109" t="inlineStr">
        <is>
          <t>3</t>
        </is>
      </c>
      <c r="BW109" t="inlineStr">
        <is>
          <t/>
        </is>
      </c>
      <c r="BX109" t="inlineStr">
        <is>
          <t/>
        </is>
      </c>
      <c r="BY109" t="inlineStr">
        <is>
          <t>tým zřízený příslušnými &lt;a href="https://iate.europa.eu/entry/result/905466/cs" target="_blank"&gt;finančními zpravodajskými jednotkami&lt;/a&gt; v členských státech EU pro konkrétní účel a na omezenou dobu, který provádí operativní analýzy podezřelých transakcí
nebo činnosti za účasti jedné či více finančních zpravodajských jednotek, které
tým zřídily</t>
        </is>
      </c>
      <c r="BZ109" t="inlineStr">
        <is>
          <t>hold, der kan oprettes i fællesskab af to eller flere &lt;a href="https://iate.europa.eu/entry/result/905466/da" target="_blank"&gt;finansielle efterretningsenheder (FIU'er)&lt;/a&gt; i EU-medlemsstater til at foretage operationelle analyser af &lt;a href="https://iate.europa.eu/entry/result/52344/da" target="_blank"&gt;mistænkelige transaktioner&lt;/a&gt; eller aktiviteter, der involverer en eller flere af de FIU'er, som opretter holdet</t>
        </is>
      </c>
      <c r="CA109" t="inlineStr">
        <is>
          <t/>
        </is>
      </c>
      <c r="CB109" t="inlineStr">
        <is>
          <t>ομάδα που συστήνεται από κοινού, από δύο ή περισσότερες &lt;a href="https://iate.europa.eu/entry/result/905466/en-el" target="_blank"&gt;μονάδες χρηματοοικονομικών πληροφοριών&lt;/a&gt; (ΜΧΠ) των κρατών μελών της ΕΕ, για τη διενέργεια επιχειρησιακών αναλύσεων &lt;a href="https://iate.europa.eu/entry/result/52344/en-el" target="_blank"&gt;ύποπτων συναλλαγών&lt;/a&gt; ή &lt;a href="https://iate.europa.eu/entry/result/3575854/en-el" target="_blank"&gt;ύποπτων δραστηριοτήτων&lt;/a&gt;που αφορούν μία ή περισσότερες από τις ΜΧΠ που συγκροτούν την ομάδα</t>
        </is>
      </c>
      <c r="CC109" t="inlineStr">
        <is>
          <t>team which may be jointly set up by two or more &lt;a href="https://iate.europa.eu/entry/result/905466" target="_blank"&gt;financial intelligence units&lt;/a&gt; (FIUs) in EU Member States to
carry out operational analyses of &lt;a href="https://iate.europa.eu/entry/result/52344" target="_blank"&gt;suspicious transactions&lt;/a&gt; or &lt;a href="https://iate.europa.eu/entry/result/3575854" target="_blank"&gt;activities&lt;/a&gt; involving one or more of the FIUs setting up the team</t>
        </is>
      </c>
      <c r="CD109" t="inlineStr">
        <is>
          <t>Equipo constituido por las &lt;a href="https://iate.europa.eu/entry/slideshow/1637602482678/905466/es" target="_blank"&gt;unidades de inteligencia financiera (UIF)&lt;/a&gt; pertinentes de los Estados miembros, con un propósito específico y por un período limitado, para efectuar análisis operativos de transacciones o actividades sospechosas relacionadas con una o más de las UIF que constituyan el equipo.</t>
        </is>
      </c>
      <c r="CE109" t="inlineStr">
        <is>
          <t>kahe või enama omavahel koostööd tegeva &lt;i&gt;rahapesu andmebüroo&lt;/i&gt; &lt;a href="/entry/result/905466/all" id="ENTRY_TO_ENTRY_CONVERTER" target="_blank"&gt;IATE:905466&lt;/a&gt; poolt loodud meeskond, mille ülesandeks on koostada operatiivanalüüs antud rahapesu andmebüroode pädevusalasse kuuluvate kahtlaste tehingute või tegevuse kohta</t>
        </is>
      </c>
      <c r="CF109" t="inlineStr">
        <is>
          <t>yhden tai useamman EU:n jäsenvaltion &lt;a href="https://iate.europa.eu/entry/result/905466/fi" target="_blank"&gt;rahanpesun selvittelykeskuksen &lt;/a&gt;yhdessä perustama työryhmä, joka tekee operatiivisia analyyseja &lt;a href="https://iate.europa.eu/entry/result/52344/fi" target="_blank"&gt;epäilyttävistä liiketoimista&lt;/a&gt; tai &lt;a href="https://iate.europa.eu/entry/result/3575854/fi" target="_blank"&gt;toiminnasta&lt;/a&gt;</t>
        </is>
      </c>
      <c r="CG109" t="inlineStr">
        <is>
          <t>équipe établie par au moins deux &lt;a href="https://iate.europa.eu/entry/result/905466/fr" target="_blank"&gt;cellules de renseignement financier&lt;/a&gt; (CRF) des États membres de l'UE dans un but précis et pour une période limitée, qui peut être prolongée d’un commun accord, en vue de mener des analyses opérationnelles des &lt;a href="https://iate.europa.eu/entry/result/52344/fr" target="_blank"&gt;transactions&lt;/a&gt; ou des 
activités &lt;a href="https://iate.europa.eu/entry/result/52344/fr" target="_blank"&gt;suspectes&lt;/a&gt; associant une ou plusieurs des CRF constituant 
l’équipe</t>
        </is>
      </c>
      <c r="CH109" t="inlineStr">
        <is>
          <t/>
        </is>
      </c>
      <c r="CI109" t="inlineStr">
        <is>
          <t/>
        </is>
      </c>
      <c r="CJ109" t="inlineStr">
        <is>
          <t>az uniós tagállamokban egy vagy több &lt;a href="https://iate.europa.eu/entry/result/905466/hu" target="_blank"&gt;pénzügyi információs egység&lt;/a&gt; részvételével létrehozott közös csoport, amely operatív elemzést végez a &lt;a href="https://iate.europa.eu/entry/result/52344/hu" target="_blank"&gt;gyanús ügyletekről&lt;/a&gt; vagy &lt;a href="https://iate.europa.eu/entry/result/3575854/all" target="_blank"&gt;tevékenységekről&lt;/a&gt;</t>
        </is>
      </c>
      <c r="CK109" t="inlineStr">
        <is>
          <t>squadre che più &lt;a href="https://iate.europa.eu/entry/slideshow/1635514099213/905466/en-it" target="_blank"&gt;unità di informazione finanziaria (FIU)&lt;/a&gt; nel settore dell'antiriciclaggio e della lotta al terrorismo istituiscono per una finalità specifica e per un periodo limitato, prorogabile di comune accordo, per effettuare analisi operative delle operazioni o delle attività sospette che coinvolgono una o più FIU che istituiscono la squadra</t>
        </is>
      </c>
      <c r="CL109" t="inlineStr">
        <is>
          <t>konkrečiam tikslui ir ribotam laikotarpiui įsteigia grupė, kuri atlieka operatyvinę įtartinų sandorių ar veiklos, susijusios su vienu ar keliais grupę sudarančiais FŽP, analizę</t>
        </is>
      </c>
      <c r="CM109" t="inlineStr">
        <is>
          <t/>
        </is>
      </c>
      <c r="CN109" t="inlineStr">
        <is>
          <t>tim li jista' jitwaqqaf b'mod konġunt minn żewġ &lt;a href="https://iate.europa.eu/entry/result/905466/mt" target="_blank"&gt;unitajiet tal-intelligence finanzjarja&lt;/a&gt; jew iżjed (UIF) fl-Istati Membri tal-UE biex iwettaq analiżi operazzjonali ta' &lt;a href="https://iate.europa.eu/entry/result/52344/mt" target="_blank"&gt;tranżazzjonijiet&lt;/a&gt; jew attivitajiet suspettużi li jinvolvu UIF waħda jew iżjed li jkunu waqqfu t-tim</t>
        </is>
      </c>
      <c r="CO109" t="inlineStr">
        <is>
          <t>team dat samen wordt opgezet door twee of meer financiële-inlichtingeneenheden (FIE's) in EU-lidstaten om operationele analysen uit te voeren van verdachte transacties of activiteiten waarbij een of meer van de FIE’s die het team oprichten, betrokken zijn</t>
        </is>
      </c>
      <c r="CP109" t="inlineStr">
        <is>
          <t>zespół powoływany przez &lt;a href="https://iate.europa.eu/entry/result/905466/pl" target="_blank"&gt;jednostki analityki finansowej&lt;/a&gt; państw członkowskich przy wsparciu &lt;a href="https://iate.europa.eu/entry/result/3608553/pl" target="_blank"&gt;AMLA&lt;/a&gt; w celu przeprowadzania wspólnych analiz podejrzanych transakcji
i działań w kontekście prania pieniędzy i finansowania terroryzmu</t>
        </is>
      </c>
      <c r="CQ109" t="inlineStr">
        <is>
          <t>Equipa formada por duas ou mais &lt;a href="https://iate.europa.eu/entry/result/905466/pt" target="_blank"&gt;Unidades de Informação Financeira&lt;/a&gt; nos Estados-Membros da União Europeia que pode ser criada para efetuar análises operacionais de &lt;a href="https://iate.europa.eu/entry/result/3575854/pt" target="_blank"&gt;operações&lt;time datetime="22.11.2021"&gt; (22.11.2021)&lt;/time&gt;&lt;/a&gt; ou &lt;a href="https://iate.europa.eu/entry/result/52344/pt" target="_blank"&gt;atividades suspeitas&lt;/a&gt; que envolvam uma ou mais das UIF que constituem a equipa.</t>
        </is>
      </c>
      <c r="CR109" t="inlineStr">
        <is>
          <t/>
        </is>
      </c>
      <c r="CS109" t="inlineStr">
        <is>
          <t>tím spoločne zriadený najmenej dvomi príslušnými &lt;a href="https://iate.europa.eu/entry/result/905466/sk" target="_blank"&gt;finančnými spravodajskými jednotkami&lt;/a&gt; s cieľom vykonávať operačné analýzy &lt;a href="https://iate.europa.eu/entry/result/52344/sk" target="_blank"&gt;podozrivých transakcií&lt;/a&gt; alebo činností, ktoré sa týkajú jednej alebo viacerých finančných spravodajských jednotiek tvoriacich tím</t>
        </is>
      </c>
      <c r="CT109" t="inlineStr">
        <is>
          <t>skupina, ki jo lahko vzpostavi ena ali več &lt;a href="https://iate.europa.eu/entry/result/905466/sl" target="_blank"&gt;finančnoobveščevalnih enot&lt;/a&gt;v državah članicah EU za izvajanje operativnih analiz sumljivih transakcij in dejavnosti</t>
        </is>
      </c>
      <c r="CU109" t="inlineStr">
        <is>
          <t/>
        </is>
      </c>
    </row>
    <row r="110">
      <c r="A110" s="1" t="str">
        <f>HYPERLINK("https://iate.europa.eu/entry/result/3619741/all", "3619741")</f>
        <v>3619741</v>
      </c>
      <c r="B110" t="inlineStr">
        <is>
          <t>FINANCE</t>
        </is>
      </c>
      <c r="C110" t="inlineStr">
        <is>
          <t>FINANCE|financial institutions and credit;FINANCE|free movement of capital|financial market|financial supervision</t>
        </is>
      </c>
      <c r="D110" t="inlineStr">
        <is>
          <t>централизиран автоматизиран механизъм</t>
        </is>
      </c>
      <c r="E110" t="inlineStr">
        <is>
          <t>3</t>
        </is>
      </c>
      <c r="F110" t="inlineStr">
        <is>
          <t/>
        </is>
      </c>
      <c r="G110" t="inlineStr">
        <is>
          <t>centralizovaný automatizovaný mechanismus</t>
        </is>
      </c>
      <c r="H110" t="inlineStr">
        <is>
          <t>3</t>
        </is>
      </c>
      <c r="I110" t="inlineStr">
        <is>
          <t/>
        </is>
      </c>
      <c r="J110" t="inlineStr">
        <is>
          <t>central automatisk mekanisme</t>
        </is>
      </c>
      <c r="K110" t="inlineStr">
        <is>
          <t>3</t>
        </is>
      </c>
      <c r="L110" t="inlineStr">
        <is>
          <t/>
        </is>
      </c>
      <c r="M110" t="inlineStr">
        <is>
          <t>zentraler automatischer Mechanismus</t>
        </is>
      </c>
      <c r="N110" t="inlineStr">
        <is>
          <t>3</t>
        </is>
      </c>
      <c r="O110" t="inlineStr">
        <is>
          <t/>
        </is>
      </c>
      <c r="P110" t="inlineStr">
        <is>
          <t>κεντρικός αυτοματοποιημένος μηχανισμός</t>
        </is>
      </c>
      <c r="Q110" t="inlineStr">
        <is>
          <t>3</t>
        </is>
      </c>
      <c r="R110" t="inlineStr">
        <is>
          <t/>
        </is>
      </c>
      <c r="S110" t="inlineStr">
        <is>
          <t>centralised automated mechanism|CAM</t>
        </is>
      </c>
      <c r="T110" t="inlineStr">
        <is>
          <t>3|1</t>
        </is>
      </c>
      <c r="U110" t="inlineStr">
        <is>
          <t>|</t>
        </is>
      </c>
      <c r="V110" t="inlineStr">
        <is>
          <t>mecanismo automatizado centralizado</t>
        </is>
      </c>
      <c r="W110" t="inlineStr">
        <is>
          <t>3</t>
        </is>
      </c>
      <c r="X110" t="inlineStr">
        <is>
          <t/>
        </is>
      </c>
      <c r="Y110" t="inlineStr">
        <is>
          <t>automatiseeritud keskmehhanism</t>
        </is>
      </c>
      <c r="Z110" t="inlineStr">
        <is>
          <t>3</t>
        </is>
      </c>
      <c r="AA110" t="inlineStr">
        <is>
          <t/>
        </is>
      </c>
      <c r="AB110" t="inlineStr">
        <is>
          <t>keskitetty automatisoitu mekanismi</t>
        </is>
      </c>
      <c r="AC110" t="inlineStr">
        <is>
          <t>3</t>
        </is>
      </c>
      <c r="AD110" t="inlineStr">
        <is>
          <t/>
        </is>
      </c>
      <c r="AE110" t="inlineStr">
        <is>
          <t>mécanisme automatisé centralisé</t>
        </is>
      </c>
      <c r="AF110" t="inlineStr">
        <is>
          <t>3</t>
        </is>
      </c>
      <c r="AG110" t="inlineStr">
        <is>
          <t/>
        </is>
      </c>
      <c r="AH110" t="inlineStr">
        <is>
          <t>sásra uathoibrithe láraithe</t>
        </is>
      </c>
      <c r="AI110" t="inlineStr">
        <is>
          <t>3</t>
        </is>
      </c>
      <c r="AJ110" t="inlineStr">
        <is>
          <t/>
        </is>
      </c>
      <c r="AK110" t="inlineStr">
        <is>
          <t>središnji automatizirani mehanizam|centralizirani automatizirani mehanizam</t>
        </is>
      </c>
      <c r="AL110" t="inlineStr">
        <is>
          <t>2|3</t>
        </is>
      </c>
      <c r="AM110" t="inlineStr">
        <is>
          <t>|</t>
        </is>
      </c>
      <c r="AN110" t="inlineStr">
        <is>
          <t>központi automatizált mechanizmus</t>
        </is>
      </c>
      <c r="AO110" t="inlineStr">
        <is>
          <t>3</t>
        </is>
      </c>
      <c r="AP110" t="inlineStr">
        <is>
          <t/>
        </is>
      </c>
      <c r="AQ110" t="inlineStr">
        <is>
          <t>meccanismo centralizzato automatico</t>
        </is>
      </c>
      <c r="AR110" t="inlineStr">
        <is>
          <t>3</t>
        </is>
      </c>
      <c r="AS110" t="inlineStr">
        <is>
          <t/>
        </is>
      </c>
      <c r="AT110" t="inlineStr">
        <is>
          <t>centralizuotas automatizuotas mechanizmas</t>
        </is>
      </c>
      <c r="AU110" t="inlineStr">
        <is>
          <t>3</t>
        </is>
      </c>
      <c r="AV110" t="inlineStr">
        <is>
          <t/>
        </is>
      </c>
      <c r="AW110" t="inlineStr">
        <is>
          <t>centralizēts automatizēts mehānisms</t>
        </is>
      </c>
      <c r="AX110" t="inlineStr">
        <is>
          <t>3</t>
        </is>
      </c>
      <c r="AY110" t="inlineStr">
        <is>
          <t/>
        </is>
      </c>
      <c r="AZ110" t="inlineStr">
        <is>
          <t>mekkaniżmu awtomatizzat ċentralizzat</t>
        </is>
      </c>
      <c r="BA110" t="inlineStr">
        <is>
          <t>3</t>
        </is>
      </c>
      <c r="BB110" t="inlineStr">
        <is>
          <t/>
        </is>
      </c>
      <c r="BC110" t="inlineStr">
        <is>
          <t>gecentraliseerd automatisch mechanisme</t>
        </is>
      </c>
      <c r="BD110" t="inlineStr">
        <is>
          <t>3</t>
        </is>
      </c>
      <c r="BE110" t="inlineStr">
        <is>
          <t/>
        </is>
      </c>
      <c r="BF110" t="inlineStr">
        <is>
          <t>scentralizowany automatyczny mechanizm</t>
        </is>
      </c>
      <c r="BG110" t="inlineStr">
        <is>
          <t>3</t>
        </is>
      </c>
      <c r="BH110" t="inlineStr">
        <is>
          <t/>
        </is>
      </c>
      <c r="BI110" t="inlineStr">
        <is>
          <t>mecanismo centralizado automatizado</t>
        </is>
      </c>
      <c r="BJ110" t="inlineStr">
        <is>
          <t>3</t>
        </is>
      </c>
      <c r="BK110" t="inlineStr">
        <is>
          <t/>
        </is>
      </c>
      <c r="BL110" t="inlineStr">
        <is>
          <t>mecanism centralizat automatizat</t>
        </is>
      </c>
      <c r="BM110" t="inlineStr">
        <is>
          <t>3</t>
        </is>
      </c>
      <c r="BN110" t="inlineStr">
        <is>
          <t/>
        </is>
      </c>
      <c r="BO110" t="inlineStr">
        <is>
          <t>centralizovaný automatizovaný mechanizmus</t>
        </is>
      </c>
      <c r="BP110" t="inlineStr">
        <is>
          <t>3</t>
        </is>
      </c>
      <c r="BQ110" t="inlineStr">
        <is>
          <t/>
        </is>
      </c>
      <c r="BR110" t="inlineStr">
        <is>
          <t>centralizirani avtomatizirani mehanizem</t>
        </is>
      </c>
      <c r="BS110" t="inlineStr">
        <is>
          <t>3</t>
        </is>
      </c>
      <c r="BT110" t="inlineStr">
        <is>
          <t/>
        </is>
      </c>
      <c r="BU110" t="inlineStr">
        <is>
          <t>centraliserad automatiserad mekanism</t>
        </is>
      </c>
      <c r="BV110" t="inlineStr">
        <is>
          <t>3</t>
        </is>
      </c>
      <c r="BW110" t="inlineStr">
        <is>
          <t/>
        </is>
      </c>
      <c r="BX110" t="inlineStr">
        <is>
          <t/>
        </is>
      </c>
      <c r="BY110" t="inlineStr">
        <is>
          <t>mechanismus zavedený členským státem EU, jako je centrální registr nebo centrální elektronický systém vyhledávání dat, který umožňuje včasnou identifikaci fyzických nebo právnických osob, jež vlastní nebo kontrolují &lt;a href="https://iate.europa.eu/entry/result/1556950/cs" target="_blank"&gt;platební účty&lt;/a&gt; a &lt;a href="https://iate.europa.eu/entry/result/1077850/cs" target="_blank"&gt;bankovní účty&lt;/a&gt; označené číslem ve formátu IBAN a bezpečnostní schránky vedené u &lt;a href="https://iate.europa.eu/entry/result/792555/cs" target="_blank"&gt;úvěrových institucí&lt;/a&gt; na jeho území</t>
        </is>
      </c>
      <c r="BZ110" t="inlineStr">
        <is>
          <t>mekanisme indført af en EU-medlemsstat (f.eks. et centralt register eller et centralt elektronisk system for dataudtræk), der muliggør identifikation af alle fysiske eller juridiske personer, som har eller kontrollerer &lt;a href="https://iate.europa.eu/entry/result/1556950/da" target="_blank"&gt;betalingskonti&lt;/a&gt; og &lt;a href="https://iate.europa.eu/entry/result/1077850/da" target="_blank"&gt;bankkonti&lt;/a&gt;, der identificeres ved &lt;a href="https://iate.europa.eu/entry/result/901458/da" target="_blank"&gt;IBAN&lt;/a&gt;, samt &lt;a href="https://iate.europa.eu/entry/result/1071339/da" target="_blank"&gt;deponeringsbokse&lt;/a&gt;, der indehaves af et &lt;a href="https://iate.europa.eu/entry/result/792555/da" target="_blank"&gt;kreditinstitut&lt;/a&gt; på deres område</t>
        </is>
      </c>
      <c r="CA110" t="inlineStr">
        <is>
          <t/>
        </is>
      </c>
      <c r="CB110" t="inlineStr">
        <is>
          <t>μηχανισμός, όπως κεντρικό μητρώο ή κεντρικό σύστημα ηλεκτρονικής ανάκτησης δεδομένων, που εφαρμόζεται από κράτος μέλος της ΕΕ και επιτρέπει την εξακρίβωση, εγκαίρως, οποιωνδήποτε φυσικών ή νομικών προσώπων που κατέχουν ή ελέγχουν &lt;a href="https://iate.europa.eu/entry/result/1556950/en-el" target="_blank"&gt;λογαριασμούς πληρωμών&lt;/a&gt;, &lt;a href="https://iate.europa.eu/entry/result/1077850/en-el" target="_blank"&gt;τραπεζικούς λογαριασμούς&lt;/a&gt; προσδιοριζόμενους από αριθμό &lt;a href="https://iate.europa.eu/entry/result/901458/en-el" target="_blank"&gt;ΙΒΑΝ&lt;/a&gt; και &lt;a href="https://iate.europa.eu/entry/result/1071339/en-el" target="_blank"&gt;θυρίδες ασφαλείας&lt;/a&gt; που τηρούνται από &lt;a href="https://iate.europa.eu/entry/result/792555/en-el" target="_blank"&gt;πιστωτικό ίδρυμα&lt;/a&gt; εντός της επικράτειάς τους</t>
        </is>
      </c>
      <c r="CC110" t="inlineStr">
        <is>
          <t>mechanism, such as a central registry or central
electronic data retrieval system, put in place by an EU Member State which
allows for the identification of any natural or legal persons holding or
controlling &lt;a href="https://iate.europa.eu/entry/result/1556950" target="_blank"&gt;payment accounts&lt;/a&gt; and &lt;a href="https://iate.europa.eu/entry/result/1077850" target="_blank"&gt;bank accounts&lt;/a&gt; identified by &lt;a href="https://iate.europa.eu/entry/result/901458" target="_blank"&gt;IBAN&lt;/a&gt;, and &lt;a href="https://iate.europa.eu/entry/result/1071339" target="_blank"&gt;safe-deposit boxes&lt;/a&gt; held
by a &lt;a href="https://iate.europa.eu/entry/result/792555" target="_blank"&gt;credit institution&lt;/a&gt; within their territory</t>
        </is>
      </c>
      <c r="CD110" t="inlineStr">
        <is>
          <t>Mecanismo, como un registro central o un sistema central electrónico de recuperación de datos, implantado por los Estados miembros, que permita la identificación de cualquier persona física o jurídica que posea o controle cuentas de pago y cuentas bancarias identificadas con un número IBAN, y cajas de seguridad custodiadas en una entidad de crédito en su territorio.</t>
        </is>
      </c>
      <c r="CE110" t="inlineStr">
        <is>
          <t>keskregister või keskne elektrooniline andmeotsingu süsteem, mis võimaldab õigeaegselt tuvastada kõiki füüsilisi või juriidilisi isikuid, kellel või kelle kontrolli all on nende territooriumil asuvas &lt;i&gt;krediidiasutuses&lt;/i&gt; &lt;a href="/entry/result/792555/all" id="ENTRY_TO_ENTRY_CONVERTER" target="_blank"&gt;IATE:792555&lt;/a&gt; &lt;i&gt;maksekontosid&lt;/i&gt; &lt;a href="/entry/result/1556950/all" id="ENTRY_TO_ENTRY_CONVERTER" target="_blank"&gt;IATE:1556950&lt;/a&gt; ja IBAN-numbriga pangakontosid ja hoiulaekaid</t>
        </is>
      </c>
      <c r="CF110" t="inlineStr">
        <is>
          <t/>
        </is>
      </c>
      <c r="CG110" t="inlineStr">
        <is>
          <t>mécanisme, tel qu'un registre central ou un système électronique central de recherche de données, mis en place par un État membre de l'UE et permettant l’identification en temps utile de
 toute personne physique ou morale qui détient ou contrôle des &lt;a href="https://iate.europa.eu/entry/result/1556950/fr" target="_blank"&gt;comptes de paiement &lt;/a&gt;et des &lt;a href="https://iate.europa.eu/entry/result/1077850/fr" target="_blank"&gt;comptes bancaires&lt;/a&gt;identifiés par un numéro &lt;a href="https://iate.europa.eu/entry/result/901458/fr" target="_blank"&gt;IBAN &lt;/a&gt;ainsi que des coffres-forts tenus par un &lt;a href="https://iate.europa.eu/entry/result/792555/fr" target="_blank"&gt;établissement de crédit &lt;/a&gt;établi sur son territoire</t>
        </is>
      </c>
      <c r="CH110" t="inlineStr">
        <is>
          <t/>
        </is>
      </c>
      <c r="CI110" t="inlineStr">
        <is>
          <t/>
        </is>
      </c>
      <c r="CJ110" t="inlineStr">
        <is>
          <t>a tagállamok által működtetett olyan mechanizmus – például egy központi nyilvántartás vagy központi elektronikus adat-visszanyerési rendszer – amely lehetővé teszi a hitelintézetek által az adott tagállam területén kezelt, IBAN-nal azonosított &lt;a href="https://iate.europa.eu/entry/result/1556950/hu" target="_blank"&gt;fizetési számlával &lt;/a&gt;vagy &lt;a href="https://iate.europa.eu/entry/result/1077850/hu" target="_blank"&gt;bankszámlával&lt;/a&gt;, illetve &lt;a href="https://iate.europa.eu/entry/result/1071339/all" target="_blank"&gt;széffel &lt;/a&gt;rendelkező vagy ezek felett ellenőrzést gyakorló természetes vagy jogi személyek azonosítását</t>
        </is>
      </c>
      <c r="CK110" t="inlineStr">
        <is>
          <t>meccanismo, quale un registro centrale o un sistema elettronico centrale di reperimento dei dati, istituito da uno Stato membro per consentire l’identificazione tempestiva di qualsiasi persona fisica o giuridica che detenga o controlli conti di pagamento, conti bancari identificati dall’IBAN e cassette di sicurezza detenuti da un ente creditizio nel suo territorio</t>
        </is>
      </c>
      <c r="CL110" t="inlineStr">
        <is>
          <t>mechanizmas, toks kaip centrinis registras arba centrinė elektroninių duomenų paieškos sistema, leidžiantis laiku identifikuoti bet kokius fizinius arba juridinius asmenis, turinčius arba kontroliuojančius mokėjimo sąskaitas ir pagal IBAN nustatomas banko sąskaitas, kaip apibrėžta Europos Parlamento ir Tarybos reglamente (ES) Nr. 260/2012 47 , taip pat jų teritorijoje kredito įstaigos turimus banko seifus</t>
        </is>
      </c>
      <c r="CM110" t="inlineStr">
        <is>
          <t/>
        </is>
      </c>
      <c r="CN110" t="inlineStr">
        <is>
          <t>mekkaniżmu, bħal reġistru ċentrali jew sistema elettronika ċentrali għall-irkupru tad-&lt;i&gt;data&lt;/i&gt;, implimentat minn Stat Membru tal-UE, li jippermetti li jiġu identifikati persuni fiżiċi jew ġuridiċi li jikkontrollaw jew li jkunu detenturi ta' &lt;a href="https://iate.europa.eu/entry/result/1556950/mt" target="_blank"&gt;kontijiet ta’ pagament&lt;/a&gt; u &lt;a href="https://iate.europa.eu/entry/result/1556950/mt" target="_blank"&gt;kontijiet bankarji&lt;/a&gt; identifikati mill-IBAN, u &lt;a href="https://iate.europa.eu/entry/result/1071339/mt" target="_blank"&gt;kaxex ta’ sikurezza għad-depożiti &lt;/a&gt;miżmuma minn &lt;a href="https://iate.europa.eu/entry/result/792555/mt" target="_blank"&gt;istituzzjoni ta’ kreditu&lt;/a&gt; fit-territorju tagħhom</t>
        </is>
      </c>
      <c r="CO110" t="inlineStr">
        <is>
          <t>mechanisme van een EU-lidstaat, zoals een centraal register of een centraal elektronisch systeem voor gegevensontsluiting, dat de tijdige identificatie mogelijk maakt van alle natuurlijke of rechtspersonen die houder zijn van of zeggenschap hebben over betaalrekeningen en bankrekeningen met een IBAN-identificatienummer, alsook over kluizen die worden aangehouden door een kredietinstelling op het grondgebied van die lidstaat</t>
        </is>
      </c>
      <c r="CP110" t="inlineStr">
        <is>
          <t>&lt;div&gt;centralny rejestr lub centralny system wyszukiwania danych 
elektronicznych zawierający informacje na temat rachunków bankowych 
i płatniczych oraz skrytek depozytowych, umożliwiający terminową 
identyfikację dowolnej osoby fizycznej lub prawnej posiadającej lub 
kontrolującej rachunki płatnicze oraz rachunki bankowe identyfikowane za
 pomocą IBAN&lt;br&gt;&lt;/div&gt;</t>
        </is>
      </c>
      <c r="CQ110" t="inlineStr">
        <is>
          <t>Mecanismo, tal como registos centrais ou um sistema central eletrónico de extração de dados, posto em prática pelos Estados-Membros, que permite a identificação, em tempo útil, de todas as pessoas singulares ou coletivas que sejam titulares ou que controlem &lt;a href="https://iate.europa.eu/entry/result/1556950/pt" target="_blank"&gt;contas de pagamento&lt;/a&gt; e &lt;a href="https://iate.europa.eu/entry/result/1077850/pt" target="_blank"&gt;contas bancárias&lt;/a&gt; identificadas pelo&lt;a href="https://iate.europa.eu/entry/result/901458/pt" target="_blank"&gt; IBAN&lt;/a&gt; e &lt;a href="https://iate.europa.eu/entry/result/1071339/pt" target="_blank"&gt;cofres&lt;/a&gt; detidos por uma &lt;a href="https://iate.europa.eu/entry/result/792555/pt" target="_blank"&gt;instituição de crédito&lt;/a&gt; no seu território.</t>
        </is>
      </c>
      <c r="CR110" t="inlineStr">
        <is>
          <t/>
        </is>
      </c>
      <c r="CS110" t="inlineStr">
        <is>
          <t>mechanizmus zavedený členskými štátmi EÚ, ako je napríklad centrálny register alebo centrálny elektronický systém vyhľadávania údajov, ktoré umožňujú včasnú identifikáciu akýchkoľvek fyzických alebo právnických osôb, ktoré vlastnia alebo kontrolujú &lt;a href="https://iate.europa.eu/entry/result/1556950/sk" target="_blank"&gt;platobné účty&lt;/a&gt; a &lt;a href="https://iate.europa.eu/entry/result/1077850/sk" target="_blank"&gt;bankové účty&lt;/a&gt; identifikované číslom IBAN, a bezpečnostné schránky vedené &lt;a href="https://iate.europa.eu/entry/result/792555/sk" target="_blank"&gt;úverovou inštitúciou&lt;/a&gt; na ich území</t>
        </is>
      </c>
      <c r="CT110" t="inlineStr">
        <is>
          <t/>
        </is>
      </c>
      <c r="CU110" t="inlineStr">
        <is>
          <t/>
        </is>
      </c>
    </row>
    <row r="111">
      <c r="A111" s="1" t="str">
        <f>HYPERLINK("https://iate.europa.eu/entry/result/3619740/all", "3619740")</f>
        <v>3619740</v>
      </c>
      <c r="B111" t="inlineStr">
        <is>
          <t>FINANCE</t>
        </is>
      </c>
      <c r="C111" t="inlineStr">
        <is>
          <t>FINANCE|financial institutions and credit;FINANCE|free movement of capital|financial market|financial supervision</t>
        </is>
      </c>
      <c r="D111" t="inlineStr">
        <is>
          <t>единна точка за достъп на РБС|единна точка за достъп на регистрите на банковите сметки</t>
        </is>
      </c>
      <c r="E111" t="inlineStr">
        <is>
          <t>3|3</t>
        </is>
      </c>
      <c r="F111" t="inlineStr">
        <is>
          <t>|</t>
        </is>
      </c>
      <c r="G111" t="inlineStr">
        <is>
          <t>jednotné místo přístupu do registrů bankovních účtů</t>
        </is>
      </c>
      <c r="H111" t="inlineStr">
        <is>
          <t>2</t>
        </is>
      </c>
      <c r="I111" t="inlineStr">
        <is>
          <t/>
        </is>
      </c>
      <c r="J111" t="inlineStr">
        <is>
          <t>fælles adgangspunkt for bankkontoregistre</t>
        </is>
      </c>
      <c r="K111" t="inlineStr">
        <is>
          <t>3</t>
        </is>
      </c>
      <c r="L111" t="inlineStr">
        <is>
          <t/>
        </is>
      </c>
      <c r="M111" t="inlineStr">
        <is>
          <t>zentrale Zugangsstelle für Bankkontenregister</t>
        </is>
      </c>
      <c r="N111" t="inlineStr">
        <is>
          <t>3</t>
        </is>
      </c>
      <c r="O111" t="inlineStr">
        <is>
          <t/>
        </is>
      </c>
      <c r="P111" t="inlineStr">
        <is>
          <t>ενιαίο σημείο πρόσβασης για τα μητρώα τραπεζικών λογαριασμών</t>
        </is>
      </c>
      <c r="Q111" t="inlineStr">
        <is>
          <t>3</t>
        </is>
      </c>
      <c r="R111" t="inlineStr">
        <is>
          <t/>
        </is>
      </c>
      <c r="S111" t="inlineStr">
        <is>
          <t>BAR central access point|BAR single access point|bank account registers central access point|bank account registers single access point|BAR SAP</t>
        </is>
      </c>
      <c r="T111" t="inlineStr">
        <is>
          <t>1|3|1|3|1</t>
        </is>
      </c>
      <c r="U111" t="inlineStr">
        <is>
          <t>||||</t>
        </is>
      </c>
      <c r="V111" t="inlineStr">
        <is>
          <t>punto de acceso único a los registros de cuentas bancarias</t>
        </is>
      </c>
      <c r="W111" t="inlineStr">
        <is>
          <t>3</t>
        </is>
      </c>
      <c r="X111" t="inlineStr">
        <is>
          <t/>
        </is>
      </c>
      <c r="Y111" t="inlineStr">
        <is>
          <t>pangakontode registrite ühtne juurdepääsupunkt</t>
        </is>
      </c>
      <c r="Z111" t="inlineStr">
        <is>
          <t>2</t>
        </is>
      </c>
      <c r="AA111" t="inlineStr">
        <is>
          <t/>
        </is>
      </c>
      <c r="AB111" t="inlineStr">
        <is>
          <t>pankkitilirekisterien keskitetty yhteyspiste</t>
        </is>
      </c>
      <c r="AC111" t="inlineStr">
        <is>
          <t>3</t>
        </is>
      </c>
      <c r="AD111" t="inlineStr">
        <is>
          <t/>
        </is>
      </c>
      <c r="AE111" t="inlineStr">
        <is>
          <t>point d’accès unique des registres des comptes bancaires</t>
        </is>
      </c>
      <c r="AF111" t="inlineStr">
        <is>
          <t>3</t>
        </is>
      </c>
      <c r="AG111" t="inlineStr">
        <is>
          <t/>
        </is>
      </c>
      <c r="AH111" t="inlineStr">
        <is>
          <t>pointe rochtana aonair CCB</t>
        </is>
      </c>
      <c r="AI111" t="inlineStr">
        <is>
          <t>3</t>
        </is>
      </c>
      <c r="AJ111" t="inlineStr">
        <is>
          <t/>
        </is>
      </c>
      <c r="AK111" t="inlineStr">
        <is>
          <t>jedinstvena pristupna točka registara bankovnih računa</t>
        </is>
      </c>
      <c r="AL111" t="inlineStr">
        <is>
          <t>3</t>
        </is>
      </c>
      <c r="AM111" t="inlineStr">
        <is>
          <t/>
        </is>
      </c>
      <c r="AN111" t="inlineStr">
        <is>
          <t>bankszámla-nyilvántartások egységes hozzáférési pontja</t>
        </is>
      </c>
      <c r="AO111" t="inlineStr">
        <is>
          <t>2</t>
        </is>
      </c>
      <c r="AP111" t="inlineStr">
        <is>
          <t>proposed</t>
        </is>
      </c>
      <c r="AQ111" t="inlineStr">
        <is>
          <t>punto di accesso unico dei registri dei conti bancari</t>
        </is>
      </c>
      <c r="AR111" t="inlineStr">
        <is>
          <t>3</t>
        </is>
      </c>
      <c r="AS111" t="inlineStr">
        <is>
          <t/>
        </is>
      </c>
      <c r="AT111" t="inlineStr">
        <is>
          <t>BSR bendras prieigos punktas|banko sąskaitų registrų bendras prieigos punktas|viena BSR prieigos vieta|viena banko sąskaitų registrų prieigos vieta</t>
        </is>
      </c>
      <c r="AU111" t="inlineStr">
        <is>
          <t>3|3|2|2</t>
        </is>
      </c>
      <c r="AV111" t="inlineStr">
        <is>
          <t>|||</t>
        </is>
      </c>
      <c r="AW111" t="inlineStr">
        <is>
          <t>bankas kontu reģistru vienotais piekļuves punkts|BKR vienotais piekļuves punkts</t>
        </is>
      </c>
      <c r="AX111" t="inlineStr">
        <is>
          <t>2|2</t>
        </is>
      </c>
      <c r="AY111" t="inlineStr">
        <is>
          <t>|</t>
        </is>
      </c>
      <c r="AZ111" t="inlineStr">
        <is>
          <t>punt uniku ta’ aċċess tar-RKB|punt uniku ta’ aċċess tar-reġistri tal-kontijiet bankarji</t>
        </is>
      </c>
      <c r="BA111" t="inlineStr">
        <is>
          <t>3|3</t>
        </is>
      </c>
      <c r="BB111" t="inlineStr">
        <is>
          <t>|</t>
        </is>
      </c>
      <c r="BC111" t="inlineStr">
        <is>
          <t>centraal toegangspunt van registers van bankrekeningen</t>
        </is>
      </c>
      <c r="BD111" t="inlineStr">
        <is>
          <t>3</t>
        </is>
      </c>
      <c r="BE111" t="inlineStr">
        <is>
          <t/>
        </is>
      </c>
      <c r="BF111" t="inlineStr">
        <is>
          <t>pojedynczy punkt dostępu do rejestrów rachunków bankowych</t>
        </is>
      </c>
      <c r="BG111" t="inlineStr">
        <is>
          <t>3</t>
        </is>
      </c>
      <c r="BH111" t="inlineStr">
        <is>
          <t/>
        </is>
      </c>
      <c r="BI111" t="inlineStr">
        <is>
          <t>ponto de acesso único dos registos de contas bancárias</t>
        </is>
      </c>
      <c r="BJ111" t="inlineStr">
        <is>
          <t>3</t>
        </is>
      </c>
      <c r="BK111" t="inlineStr">
        <is>
          <t/>
        </is>
      </c>
      <c r="BL111" t="inlineStr">
        <is>
          <t>punct unic de acces la registrele de conturi bancare</t>
        </is>
      </c>
      <c r="BM111" t="inlineStr">
        <is>
          <t>3</t>
        </is>
      </c>
      <c r="BN111" t="inlineStr">
        <is>
          <t/>
        </is>
      </c>
      <c r="BO111" t="inlineStr">
        <is>
          <t>jednotný prístupový bod k registrom bankových účtov</t>
        </is>
      </c>
      <c r="BP111" t="inlineStr">
        <is>
          <t>3</t>
        </is>
      </c>
      <c r="BQ111" t="inlineStr">
        <is>
          <t/>
        </is>
      </c>
      <c r="BR111" t="inlineStr">
        <is>
          <t>enotna točka dostopa za registre bančnih računov</t>
        </is>
      </c>
      <c r="BS111" t="inlineStr">
        <is>
          <t>3</t>
        </is>
      </c>
      <c r="BT111" t="inlineStr">
        <is>
          <t/>
        </is>
      </c>
      <c r="BU111" t="inlineStr">
        <is>
          <t>gemensam åtkomstpunkt för bankkontoregister</t>
        </is>
      </c>
      <c r="BV111" t="inlineStr">
        <is>
          <t>3</t>
        </is>
      </c>
      <c r="BW111" t="inlineStr">
        <is>
          <t>preferred</t>
        </is>
      </c>
      <c r="BX111" t="inlineStr">
        <is>
          <t/>
        </is>
      </c>
      <c r="BY111" t="inlineStr">
        <is>
          <t>nástroj, který má vytvořit a provozovat Evropská komise za účelem propojení &lt;a href="https://iate.europa.eu/entry/result/3619741/cs" target="_blank"&gt;centralizovaných automatizovaných mechanismů&lt;/a&gt; členských států</t>
        </is>
      </c>
      <c r="BZ111" t="inlineStr">
        <is>
          <t>værktøj, der vil blive udviklet og drevet af Europa-Kommissionen, og som vil have til formål at sammenkoble EU-medlemsstaternes &lt;a href="https://iate.europa.eu/entry/result/3619741/da" target="_blank"&gt;centrale automatiske mekanismer&lt;/a&gt;</t>
        </is>
      </c>
      <c r="CA111" t="inlineStr">
        <is>
          <t/>
        </is>
      </c>
      <c r="CB111" t="inlineStr">
        <is>
          <t>εργαλείο που προτείνεται να αναπτυχθεί από την Ευρωπαϊκή Επιτροπή και να λειτουργεί υπό την εποπτεία της, το οποίο θα διασυνδέει τους &lt;a href="https://iate.europa.eu/entry/result/3619741/en-el" target="_blank"&gt;κεντρικούς αυτοματοποιημένους μηχανισμούς&lt;/a&gt; των κρατών μελών της ΕΕ</t>
        </is>
      </c>
      <c r="CC111" t="inlineStr">
        <is>
          <t>tool to be developed and operated by the European
Commission which would interconnect EU Member States’ &lt;a href="https://iate.europa.eu/entry/result/3619741" target="_blank"&gt;centralised automated mechanisms&lt;/a&gt;</t>
        </is>
      </c>
      <c r="CD111" t="inlineStr">
        <is>
          <t>En el contexto de la prevención de la utilización del sistema financiero para el blanqueo de capitales o la financiación del terrorismo, mecanismo que desarrollará y gestionará la Comisión Europea para interconectar los mecanismos automatizados centralizados de los Estados miembros.</t>
        </is>
      </c>
      <c r="CE111" t="inlineStr">
        <is>
          <t>liikmesriikide &lt;i&gt;automatiseeritud keskmehhanisme&lt;/i&gt; &lt;a href="/entry/result/3619741/all" id="ENTRY_TO_ENTRY_CONVERTER" target="_blank"&gt;IATE:3619741&lt;/a&gt; ühendav Euroopa Komisjoni tööriist</t>
        </is>
      </c>
      <c r="CF111" t="inlineStr">
        <is>
          <t>Euroopan komission kehittämä ja ylläpitämä väline, joka liittää yhteen EU:n jäsenvaltioiden &lt;a href="https://iate.europa.eu/entry/result/3619741/fi" target="_blank"&gt;keskitetyt automatisoidut mekanismit&lt;time datetime="21.10.2021"&gt; (21.10.2021)&lt;/time&gt;&lt;/a&gt;</t>
        </is>
      </c>
      <c r="CG111" t="inlineStr">
        <is>
          <t>outil qui doit être mis au point et géré par la Commission afin d'interconnecter les mécanismes automatisés centralisés des États membres</t>
        </is>
      </c>
      <c r="CH111" t="inlineStr">
        <is>
          <t/>
        </is>
      </c>
      <c r="CI111" t="inlineStr">
        <is>
          <t/>
        </is>
      </c>
      <c r="CJ111" t="inlineStr">
        <is>
          <t>az Európai Bizottság által kifejlesztendő és működtetendő eszköz, amely a tagállami &lt;a href="https://iate.europa.eu/entry/result/3619741/all" target="_blank"&gt;központosított automatizált mechanizmusokat&lt;/a&gt; kötné össze</t>
        </is>
      </c>
      <c r="CK111" t="inlineStr">
        <is>
          <t>strumento sviluppato e gestito dalla Commissione previsto per interconnettere i meccanismi centralizzati automatici che consentono l'identificazione tempestiva di qualsiasi persona fisica o giuridica che detenga o controlli conti di pagamento, conti bancari identificati dall'IBAN e cassette di sicurezza detenuti da un ente creditizio</t>
        </is>
      </c>
      <c r="CL111" t="inlineStr">
        <is>
          <t/>
        </is>
      </c>
      <c r="CM111" t="inlineStr">
        <is>
          <t/>
        </is>
      </c>
      <c r="CN111" t="inlineStr">
        <is>
          <t>għodda li għandha tiġi żviluppata u mħaddma mill-Kummissjoni Ewropea, biex toħloq interkonnessjoni bejn il-&lt;a href="https://iate.europa.eu/entry/result/3619741/mt" target="_blank"&gt;mekkaniżmi awtomatizzati ċentralizzati&lt;/a&gt; tal-Istati Membri tal-UE</t>
        </is>
      </c>
      <c r="CO111" t="inlineStr">
        <is>
          <t>door de Europese Commissie opgezet en beheerd systeem waarmee de gecentraliseerde automatische mechanismen voor de identificatie van natuurlijke personen of rechtspersonen die houder zijn van of zeggenschap hebben over betaalrekeningen en bankrekeningen in de EU-lidstaten onderling worden verbonden</t>
        </is>
      </c>
      <c r="CP111" t="inlineStr">
        <is>
          <t>&lt;div&gt;narzędzie opracowane i obsługiwane przez Komisję służące do integracji &lt;a href="https://iate.europa.eu/entry/result/3619741/pl" target="_blank"&gt;scentralizowanych automatycznych mechanizmów &lt;/a&gt;w państwach członkowskich&lt;/div&gt;</t>
        </is>
      </c>
      <c r="CQ111" t="inlineStr">
        <is>
          <t>Instrumento a ser desenvolvido e gerido pela Comissão Europeia que interliga os &lt;a href="https://iate.europa.eu/entry/result/3619741/pt" target="_blank"&gt;mecanismos centralizados automatizados&lt;time datetime="22.11.2021"&gt; (22.11.2021)&lt;/time&gt;&lt;/a&gt; dos Estados-Membros, os quais contêm informações sobre contas bancárias, contas de pagamento e cofres.</t>
        </is>
      </c>
      <c r="CR111" t="inlineStr">
        <is>
          <t/>
        </is>
      </c>
      <c r="CS111" t="inlineStr">
        <is>
          <t>nástroj vyvinutý a prevádzkovaný Euróskou komisiou, slúžiaci na vzájomné prepojenie &lt;a href="https://iate.europa.eu/entry/slideshow/1633417523044/3619741/sk" target="_blank"&gt;centralizovaných automatizovaných mechanizmov&lt;/a&gt; členských štátov</t>
        </is>
      </c>
      <c r="CT111" t="inlineStr">
        <is>
          <t/>
        </is>
      </c>
      <c r="CU111" t="inlineStr">
        <is>
          <t/>
        </is>
      </c>
    </row>
    <row r="112">
      <c r="A112" s="1" t="str">
        <f>HYPERLINK("https://iate.europa.eu/entry/result/3619739/all", "3619739")</f>
        <v>3619739</v>
      </c>
      <c r="B112" t="inlineStr">
        <is>
          <t>FINANCE</t>
        </is>
      </c>
      <c r="C112" t="inlineStr">
        <is>
          <t>FINANCE|financial institutions and credit;FINANCE|free movement of capital|financial market|financial supervision</t>
        </is>
      </c>
      <c r="D112" t="inlineStr">
        <is>
          <t>регистър на банковите сметки|РБС</t>
        </is>
      </c>
      <c r="E112" t="inlineStr">
        <is>
          <t>3|3</t>
        </is>
      </c>
      <c r="F112" t="inlineStr">
        <is>
          <t>|</t>
        </is>
      </c>
      <c r="G112" t="inlineStr">
        <is>
          <t>registr bankovních účtů</t>
        </is>
      </c>
      <c r="H112" t="inlineStr">
        <is>
          <t>3</t>
        </is>
      </c>
      <c r="I112" t="inlineStr">
        <is>
          <t/>
        </is>
      </c>
      <c r="J112" t="inlineStr">
        <is>
          <t>bankkontoregister</t>
        </is>
      </c>
      <c r="K112" t="inlineStr">
        <is>
          <t>3</t>
        </is>
      </c>
      <c r="L112" t="inlineStr">
        <is>
          <t/>
        </is>
      </c>
      <c r="M112" t="inlineStr">
        <is>
          <t>Bankkontenregister</t>
        </is>
      </c>
      <c r="N112" t="inlineStr">
        <is>
          <t>3</t>
        </is>
      </c>
      <c r="O112" t="inlineStr">
        <is>
          <t/>
        </is>
      </c>
      <c r="P112" t="inlineStr">
        <is>
          <t>μητρώο τραπεζικών λογαριασμών</t>
        </is>
      </c>
      <c r="Q112" t="inlineStr">
        <is>
          <t>3</t>
        </is>
      </c>
      <c r="R112" t="inlineStr">
        <is>
          <t/>
        </is>
      </c>
      <c r="S112" t="inlineStr">
        <is>
          <t>bank account register|BAR|bank account registry</t>
        </is>
      </c>
      <c r="T112" t="inlineStr">
        <is>
          <t>3|3|1</t>
        </is>
      </c>
      <c r="U112" t="inlineStr">
        <is>
          <t>||</t>
        </is>
      </c>
      <c r="V112" t="inlineStr">
        <is>
          <t>registro de cuentas bancarias</t>
        </is>
      </c>
      <c r="W112" t="inlineStr">
        <is>
          <t>3</t>
        </is>
      </c>
      <c r="X112" t="inlineStr">
        <is>
          <t/>
        </is>
      </c>
      <c r="Y112" t="inlineStr">
        <is>
          <t>pangakontode register</t>
        </is>
      </c>
      <c r="Z112" t="inlineStr">
        <is>
          <t>3</t>
        </is>
      </c>
      <c r="AA112" t="inlineStr">
        <is>
          <t/>
        </is>
      </c>
      <c r="AB112" t="inlineStr">
        <is>
          <t>pankkitilitietorekisteri|pankkitilirekisteri</t>
        </is>
      </c>
      <c r="AC112" t="inlineStr">
        <is>
          <t>3|3</t>
        </is>
      </c>
      <c r="AD112" t="inlineStr">
        <is>
          <t>|</t>
        </is>
      </c>
      <c r="AE112" t="inlineStr">
        <is>
          <t>registre des comptes bancaires</t>
        </is>
      </c>
      <c r="AF112" t="inlineStr">
        <is>
          <t>3</t>
        </is>
      </c>
      <c r="AG112" t="inlineStr">
        <is>
          <t/>
        </is>
      </c>
      <c r="AH112" t="inlineStr">
        <is>
          <t>clár cuntas bainc|CCB</t>
        </is>
      </c>
      <c r="AI112" t="inlineStr">
        <is>
          <t>3|3</t>
        </is>
      </c>
      <c r="AJ112" t="inlineStr">
        <is>
          <t>|</t>
        </is>
      </c>
      <c r="AK112" t="inlineStr">
        <is>
          <t>registar bankovnih računa</t>
        </is>
      </c>
      <c r="AL112" t="inlineStr">
        <is>
          <t>3</t>
        </is>
      </c>
      <c r="AM112" t="inlineStr">
        <is>
          <t/>
        </is>
      </c>
      <c r="AN112" t="inlineStr">
        <is>
          <t>bankszámla-nyilvántartás</t>
        </is>
      </c>
      <c r="AO112" t="inlineStr">
        <is>
          <t>3</t>
        </is>
      </c>
      <c r="AP112" t="inlineStr">
        <is>
          <t/>
        </is>
      </c>
      <c r="AQ112" t="inlineStr">
        <is>
          <t>registro dei conti bancari|RCB</t>
        </is>
      </c>
      <c r="AR112" t="inlineStr">
        <is>
          <t>3|3</t>
        </is>
      </c>
      <c r="AS112" t="inlineStr">
        <is>
          <t>|</t>
        </is>
      </c>
      <c r="AT112" t="inlineStr">
        <is>
          <t>BSR|banko sąskaitų registras</t>
        </is>
      </c>
      <c r="AU112" t="inlineStr">
        <is>
          <t>3|3</t>
        </is>
      </c>
      <c r="AV112" t="inlineStr">
        <is>
          <t>|</t>
        </is>
      </c>
      <c r="AW112" t="inlineStr">
        <is>
          <t>bankas kontu reģistrs|BKR</t>
        </is>
      </c>
      <c r="AX112" t="inlineStr">
        <is>
          <t>3|3</t>
        </is>
      </c>
      <c r="AY112" t="inlineStr">
        <is>
          <t>|</t>
        </is>
      </c>
      <c r="AZ112" t="inlineStr">
        <is>
          <t>RKB|reġistru tal-kontijiet bankarji</t>
        </is>
      </c>
      <c r="BA112" t="inlineStr">
        <is>
          <t>3|3</t>
        </is>
      </c>
      <c r="BB112" t="inlineStr">
        <is>
          <t>|</t>
        </is>
      </c>
      <c r="BC112" t="inlineStr">
        <is>
          <t>register van bankrekeningen</t>
        </is>
      </c>
      <c r="BD112" t="inlineStr">
        <is>
          <t>3</t>
        </is>
      </c>
      <c r="BE112" t="inlineStr">
        <is>
          <t/>
        </is>
      </c>
      <c r="BF112" t="inlineStr">
        <is>
          <t>rejestr rachunków bankowych</t>
        </is>
      </c>
      <c r="BG112" t="inlineStr">
        <is>
          <t>3</t>
        </is>
      </c>
      <c r="BH112" t="inlineStr">
        <is>
          <t/>
        </is>
      </c>
      <c r="BI112" t="inlineStr">
        <is>
          <t>registo de contas bancárias</t>
        </is>
      </c>
      <c r="BJ112" t="inlineStr">
        <is>
          <t>3</t>
        </is>
      </c>
      <c r="BK112" t="inlineStr">
        <is>
          <t/>
        </is>
      </c>
      <c r="BL112" t="inlineStr">
        <is>
          <t>registru de conturi bancare</t>
        </is>
      </c>
      <c r="BM112" t="inlineStr">
        <is>
          <t>3</t>
        </is>
      </c>
      <c r="BN112" t="inlineStr">
        <is>
          <t/>
        </is>
      </c>
      <c r="BO112" t="inlineStr">
        <is>
          <t>register bankových účtov</t>
        </is>
      </c>
      <c r="BP112" t="inlineStr">
        <is>
          <t>3</t>
        </is>
      </c>
      <c r="BQ112" t="inlineStr">
        <is>
          <t/>
        </is>
      </c>
      <c r="BR112" t="inlineStr">
        <is>
          <t>register bančnih računov</t>
        </is>
      </c>
      <c r="BS112" t="inlineStr">
        <is>
          <t>3</t>
        </is>
      </c>
      <c r="BT112" t="inlineStr">
        <is>
          <t/>
        </is>
      </c>
      <c r="BU112" t="inlineStr">
        <is>
          <t>bankkontoregister</t>
        </is>
      </c>
      <c r="BV112" t="inlineStr">
        <is>
          <t>3</t>
        </is>
      </c>
      <c r="BW112" t="inlineStr">
        <is>
          <t/>
        </is>
      </c>
      <c r="BX112" t="inlineStr">
        <is>
          <t/>
        </is>
      </c>
      <c r="BY112" t="inlineStr">
        <is>
          <t>úložiště informací, které umožňují identifikovat všechny národní &lt;a href="https://iate.europa.eu/entry/result/1077850/cs" target="_blank"&gt;bankovní účty&lt;/a&gt; vedené na jméno konkrétní fyzické nebo právnické osoby</t>
        </is>
      </c>
      <c r="BZ112" t="inlineStr">
        <is>
          <t/>
        </is>
      </c>
      <c r="CA112" t="inlineStr">
        <is>
          <t/>
        </is>
      </c>
      <c r="CB112" t="inlineStr">
        <is>
          <t>αποθετήριο πληροφοριών που επιτρέπει την ταυτοποίηση όλων των εθνικών &lt;a href="https://iate.europa.eu/entry/result/1077850/en-el" target="_blank"&gt;τραπεζικών λογαριασμών&lt;/a&gt; που καταλογίζονται σε φυσικό ή νομικό πρόσωπο</t>
        </is>
      </c>
      <c r="CC112" t="inlineStr">
        <is>
          <t>repository of information which allows for the identification of all national &lt;a href="https://iate.europa.eu/entry/result/1077850" target="_blank"&gt;bank accounts&lt;/a&gt; listed to a natural or legal person</t>
        </is>
      </c>
      <c r="CD112" t="inlineStr">
        <is>
          <t/>
        </is>
      </c>
      <c r="CE112" t="inlineStr">
        <is>
          <t>andmekogumik, mis sisaldab informatsiooni, mille alusel on võimalik tuvastada füüsilisi ja juriidilisi isikuid, kellel või kelle kontrolli all on liikmesriigi territooriumil asuvas krediidiasutuses panga- ja maksekontosid</t>
        </is>
      </c>
      <c r="CF112" t="inlineStr">
        <is>
          <t/>
        </is>
      </c>
      <c r="CG112" t="inlineStr">
        <is>
          <t>référentiel d'informations qui permet d'identifier tous les comptes bancaires nationaux répertoriés au nom d'une personne physique ou morale</t>
        </is>
      </c>
      <c r="CH112" t="inlineStr">
        <is>
          <t/>
        </is>
      </c>
      <c r="CI112" t="inlineStr">
        <is>
          <t/>
        </is>
      </c>
      <c r="CJ112" t="inlineStr">
        <is>
          <t>adott országban a természetes vagy jogi személyek által vezetett bankszámlák azonosítását lehetővé tevő nyilvántartás</t>
        </is>
      </c>
      <c r="CK112" t="inlineStr">
        <is>
          <t>registro contenente tutti i conti collegati a persone fisiche o giuridiche</t>
        </is>
      </c>
      <c r="CL112" t="inlineStr">
        <is>
          <t/>
        </is>
      </c>
      <c r="CM112" t="inlineStr">
        <is>
          <t/>
        </is>
      </c>
      <c r="CN112" t="inlineStr">
        <is>
          <t>repożitorju ta' informazzjoni li jippermetti li jiġu identifikati l-&lt;a href="https://iate.europa.eu/entry/result/1077850/mt" target="_blank"&gt;kontijiet bankarji&lt;/a&gt; nazzjonali kollha elenkati fuq persuna fiżika jew fuq persuna ġuridika</t>
        </is>
      </c>
      <c r="CO112" t="inlineStr">
        <is>
          <t>register dat identificatie mogelijk maakt van alle natuurlijke personen of rechtspersonen die houder zijn van of zeggenschap hebben over een nationale bankrekening</t>
        </is>
      </c>
      <c r="CP112" t="inlineStr">
        <is>
          <t>mechanizm umożliwiający identyfikację posiadaczy rachunków bankowych i płatniczych oraz skrytek depozytowych w innym państwie członkowskim</t>
        </is>
      </c>
      <c r="CQ112" t="inlineStr">
        <is>
          <t>Repositório de informações de todas as &lt;a href="https://iate.europa.eu/entry/result/1077850/pt" target="_blank"&gt;contas bancárias&lt;time datetime="22.11.2021"&gt; (22.11.2021)&lt;/time&gt;&lt;/a&gt; nacionais ligadas a uma pessoa singular ou coletiva.</t>
        </is>
      </c>
      <c r="CR112" t="inlineStr">
        <is>
          <t>„&lt;b&gt;Registre &lt;/b&gt;centralizate &lt;b&gt;de conturi bancare&lt;/b&gt;” înseamnă mecanismele centralizate automatizate, cum ar fi registrele centrale sau sistemele centrale electronice de extragere a datelor, instituite în conformitate cu articolul 32a alineatul (1) din Directiva (UE) 2015/849.</t>
        </is>
      </c>
      <c r="CS112" t="inlineStr">
        <is>
          <t>úložisko informácií umožňujúce identifikovať všetky vnútroštátne &lt;a href="https://iate.europa.eu/entry/result/1077850/sk" target="_blank"&gt;bankové účty&lt;/a&gt; vedené na meno konkrétnej fyzickej alebo právnickej osoby</t>
        </is>
      </c>
      <c r="CT112" t="inlineStr">
        <is>
          <t/>
        </is>
      </c>
      <c r="CU112" t="inlineStr">
        <is>
          <t/>
        </is>
      </c>
    </row>
    <row r="113">
      <c r="A113" s="1" t="str">
        <f>HYPERLINK("https://iate.europa.eu/entry/result/3619738/all", "3619738")</f>
        <v>3619738</v>
      </c>
      <c r="B113" t="inlineStr">
        <is>
          <t>FINANCE;EDUCATION AND COMMUNICATIONS</t>
        </is>
      </c>
      <c r="C113" t="inlineStr">
        <is>
          <t>FINANCE|financial institutions and credit|financial services;EDUCATION AND COMMUNICATIONS|information technology and data processing|computer system|information technology applications</t>
        </is>
      </c>
      <c r="D113" t="inlineStr">
        <is>
          <t>адрес на портфейла</t>
        </is>
      </c>
      <c r="E113" t="inlineStr">
        <is>
          <t>3</t>
        </is>
      </c>
      <c r="F113" t="inlineStr">
        <is>
          <t/>
        </is>
      </c>
      <c r="G113" t="inlineStr">
        <is>
          <t>adresa peněženky</t>
        </is>
      </c>
      <c r="H113" t="inlineStr">
        <is>
          <t>3</t>
        </is>
      </c>
      <c r="I113" t="inlineStr">
        <is>
          <t/>
        </is>
      </c>
      <c r="J113" t="inlineStr">
        <is>
          <t>tegnebogsadresse</t>
        </is>
      </c>
      <c r="K113" t="inlineStr">
        <is>
          <t>3</t>
        </is>
      </c>
      <c r="L113" t="inlineStr">
        <is>
          <t/>
        </is>
      </c>
      <c r="M113" t="inlineStr">
        <is>
          <t>Adresse einer elektronischen Geldbörse</t>
        </is>
      </c>
      <c r="N113" t="inlineStr">
        <is>
          <t>3</t>
        </is>
      </c>
      <c r="O113" t="inlineStr">
        <is>
          <t/>
        </is>
      </c>
      <c r="P113" t="inlineStr">
        <is>
          <t>διεύθυνση πορτοφολιού|διεύθυνση ψηφιακού πορτοφολιού</t>
        </is>
      </c>
      <c r="Q113" t="inlineStr">
        <is>
          <t>3|3</t>
        </is>
      </c>
      <c r="R113" t="inlineStr">
        <is>
          <t>|</t>
        </is>
      </c>
      <c r="S113" t="inlineStr">
        <is>
          <t>wallet address</t>
        </is>
      </c>
      <c r="T113" t="inlineStr">
        <is>
          <t>3</t>
        </is>
      </c>
      <c r="U113" t="inlineStr">
        <is>
          <t/>
        </is>
      </c>
      <c r="V113" t="inlineStr">
        <is>
          <t>dirección de monedero</t>
        </is>
      </c>
      <c r="W113" t="inlineStr">
        <is>
          <t>3</t>
        </is>
      </c>
      <c r="X113" t="inlineStr">
        <is>
          <t/>
        </is>
      </c>
      <c r="Y113" t="inlineStr">
        <is>
          <t>rahakotiaadress</t>
        </is>
      </c>
      <c r="Z113" t="inlineStr">
        <is>
          <t>3</t>
        </is>
      </c>
      <c r="AA113" t="inlineStr">
        <is>
          <t/>
        </is>
      </c>
      <c r="AB113" t="inlineStr">
        <is>
          <t>lompakon osoite</t>
        </is>
      </c>
      <c r="AC113" t="inlineStr">
        <is>
          <t>3</t>
        </is>
      </c>
      <c r="AD113" t="inlineStr">
        <is>
          <t/>
        </is>
      </c>
      <c r="AE113" t="inlineStr">
        <is>
          <t>adresse de portefeuille</t>
        </is>
      </c>
      <c r="AF113" t="inlineStr">
        <is>
          <t>3</t>
        </is>
      </c>
      <c r="AG113" t="inlineStr">
        <is>
          <t/>
        </is>
      </c>
      <c r="AH113" t="inlineStr">
        <is>
          <t>seoladh tiachóige</t>
        </is>
      </c>
      <c r="AI113" t="inlineStr">
        <is>
          <t>3</t>
        </is>
      </c>
      <c r="AJ113" t="inlineStr">
        <is>
          <t/>
        </is>
      </c>
      <c r="AK113" t="inlineStr">
        <is>
          <t>adresa novčanika</t>
        </is>
      </c>
      <c r="AL113" t="inlineStr">
        <is>
          <t>3</t>
        </is>
      </c>
      <c r="AM113" t="inlineStr">
        <is>
          <t/>
        </is>
      </c>
      <c r="AN113" t="inlineStr">
        <is>
          <t>pénztárcacím</t>
        </is>
      </c>
      <c r="AO113" t="inlineStr">
        <is>
          <t>3</t>
        </is>
      </c>
      <c r="AP113" t="inlineStr">
        <is>
          <t/>
        </is>
      </c>
      <c r="AQ113" t="inlineStr">
        <is>
          <t>indirizzo del portafoglio</t>
        </is>
      </c>
      <c r="AR113" t="inlineStr">
        <is>
          <t>3</t>
        </is>
      </c>
      <c r="AS113" t="inlineStr">
        <is>
          <t/>
        </is>
      </c>
      <c r="AT113" t="inlineStr">
        <is>
          <t>piniginės adresas</t>
        </is>
      </c>
      <c r="AU113" t="inlineStr">
        <is>
          <t>3</t>
        </is>
      </c>
      <c r="AV113" t="inlineStr">
        <is>
          <t/>
        </is>
      </c>
      <c r="AW113" t="inlineStr">
        <is>
          <t>elektroniskā maka adrese</t>
        </is>
      </c>
      <c r="AX113" t="inlineStr">
        <is>
          <t>2</t>
        </is>
      </c>
      <c r="AY113" t="inlineStr">
        <is>
          <t/>
        </is>
      </c>
      <c r="AZ113" t="inlineStr">
        <is>
          <t>indirizz tal-kartiera</t>
        </is>
      </c>
      <c r="BA113" t="inlineStr">
        <is>
          <t>3</t>
        </is>
      </c>
      <c r="BB113" t="inlineStr">
        <is>
          <t/>
        </is>
      </c>
      <c r="BC113" t="inlineStr">
        <is>
          <t>portemonneeadres</t>
        </is>
      </c>
      <c r="BD113" t="inlineStr">
        <is>
          <t>3</t>
        </is>
      </c>
      <c r="BE113" t="inlineStr">
        <is>
          <t/>
        </is>
      </c>
      <c r="BF113" t="inlineStr">
        <is>
          <t>adres portfela</t>
        </is>
      </c>
      <c r="BG113" t="inlineStr">
        <is>
          <t>3</t>
        </is>
      </c>
      <c r="BH113" t="inlineStr">
        <is>
          <t/>
        </is>
      </c>
      <c r="BI113" t="inlineStr">
        <is>
          <t>endereço de carteira</t>
        </is>
      </c>
      <c r="BJ113" t="inlineStr">
        <is>
          <t>3</t>
        </is>
      </c>
      <c r="BK113" t="inlineStr">
        <is>
          <t/>
        </is>
      </c>
      <c r="BL113" t="inlineStr">
        <is>
          <t>adresa portofelului</t>
        </is>
      </c>
      <c r="BM113" t="inlineStr">
        <is>
          <t>2</t>
        </is>
      </c>
      <c r="BN113" t="inlineStr">
        <is>
          <t/>
        </is>
      </c>
      <c r="BO113" t="inlineStr">
        <is>
          <t>adresa peňaženky</t>
        </is>
      </c>
      <c r="BP113" t="inlineStr">
        <is>
          <t>3</t>
        </is>
      </c>
      <c r="BQ113" t="inlineStr">
        <is>
          <t/>
        </is>
      </c>
      <c r="BR113" t="inlineStr">
        <is>
          <t>naslov denarnice</t>
        </is>
      </c>
      <c r="BS113" t="inlineStr">
        <is>
          <t>3</t>
        </is>
      </c>
      <c r="BT113" t="inlineStr">
        <is>
          <t/>
        </is>
      </c>
      <c r="BU113" t="inlineStr">
        <is>
          <t>plånboksadress</t>
        </is>
      </c>
      <c r="BV113" t="inlineStr">
        <is>
          <t>3</t>
        </is>
      </c>
      <c r="BW113" t="inlineStr">
        <is>
          <t/>
        </is>
      </c>
      <c r="BX113" t="inlineStr">
        <is>
          <t>номер на сметката, който се осигурява от доставчик на услуги за криптоактиви, или буквено-цифров код за портфейл в блокова верига</t>
        </is>
      </c>
      <c r="BY113" t="inlineStr">
        <is>
          <t>číslo účtu, jehož úschovu zajišťuje &lt;a href="https://iate.europa.eu/entry/result/3591062/cs" target="_blank"&gt;poskytovatel služeb souvisejících s kryptoaktivy&lt;/a&gt;, nebo alfanumerický kód &lt;a href="https://iate.europa.eu/entry/result/3581807/cs" target="_blank"&gt;virtruální peněženky&lt;/a&gt; v &lt;a href="https://iate.europa.eu/entry/result/3567231/cs" target="_blank"&gt;blockchainu&lt;/a&gt;</t>
        </is>
      </c>
      <c r="BZ113" t="inlineStr">
        <is>
          <t>kontonummer,
hvis deponering sikres af en &lt;a href="https://iate.europa.eu/entry/result/3591062/da" target="_blank"&gt;udbyder af kryptoaktivtjenester&lt;/a&gt;, eller alfanumerisk kode for en &lt;a href="https://iate.europa.eu/entry/result/3581807/da" target="_blank"&gt;tegnebog&lt;/a&gt; i en &lt;a href="https://iate.europa.eu/entry/result/3567231/da" target="_blank"&gt;blockchain&lt;/a&gt;</t>
        </is>
      </c>
      <c r="CA113" t="inlineStr">
        <is>
          <t>Kontonummer, deren Verwahrung von einem Anbieter von Krypto-Dienstleistungen gewährleistet wird, oder einen alphanumerischen Code für eine Geldbörse in einer Blockchain</t>
        </is>
      </c>
      <c r="CB113" t="inlineStr">
        <is>
          <t>αριθμός λογαριασμού με θεματοφύλακα &lt;a href="https://iate.europa.eu/entry/result/3691062/en-el" target="_blank"&gt;πάροχο υπηρεσιών κρυπτοστοιχείων&lt;/a&gt; ή αλφαριθμητικός κωδικός για &lt;a href="https://iate.europa.eu/entry/result/3581807/en-el" target="_blank"&gt;πορτοφόλι&lt;/a&gt; σε &lt;a href="https://iate.europa.eu/entry/result/3567231/en-el" target="_blank"&gt;αλυσίδα συστοιχιών&lt;/a&gt;</t>
        </is>
      </c>
      <c r="CC113" t="inlineStr">
        <is>
          <t>account number which custody is ensured by a &lt;a href="https://iate.europa.eu/entry/result/3591062" target="_blank"&gt;crypto-asset service provider&lt;/a&gt; or an alphanumeric code for a &lt;a href="https://iate.europa.eu/entry/result/3581807" target="_blank"&gt;wallet&lt;/a&gt; on a &lt;a href="https://iate.europa.eu/entry/result/3567231" target="_blank"&gt;blockchain&lt;/a&gt;</t>
        </is>
      </c>
      <c r="CD113" t="inlineStr">
        <is>
          <t>Número de cuenta cuya custodia está garantizada por un &lt;a href="https://iate.europa.eu/entry/result/3591062" target="_blank"&gt;proveedor de servicios de criptoactivos&lt;/a&gt; o un código alfanumérico de un &lt;a href="https://iate.europa.eu/entry/result/3581807/es" target="_blank"&gt;monedero &lt;/a&gt;en una &lt;a href="https://iate.europa.eu/entry/result/3567231/es" target="_blank"&gt;cadena de bloques&lt;/a&gt;.</t>
        </is>
      </c>
      <c r="CE113" t="inlineStr">
        <is>
          <t>kontonumber, mille hoidmise tagab &lt;i&gt;krüptovarateenuse osutaja&lt;/i&gt; &lt;a href="/entry/result/3591062/all" id="ENTRY_TO_ENTRY_CONVERTER" target="_blank"&gt;IATE:3591062&lt;/a&gt; , või&lt;i&gt; rahakoti&lt;/i&gt; &lt;a href="/entry/result/3581807/all" id="ENTRY_TO_ENTRY_CONVERTER" target="_blank"&gt;IATE:3581807&lt;/a&gt; tähtnumbriline kood &lt;i&gt;plokiahelas&lt;/i&gt; &lt;a href="/entry/result/3567231/all" id="ENTRY_TO_ENTRY_CONVERTER" target="_blank"&gt;IATE:3567231&lt;/a&gt;</t>
        </is>
      </c>
      <c r="CF113" t="inlineStr">
        <is>
          <t>tilinumero, jota ylläpitää &lt;a href="https://iate.europa.eu/entry/result/3591062/fi" target="_blank"&gt;kryptovarapalvelun tarjoaja&lt;/a&gt;, tai &lt;a href="https://iate.europa.eu/entry/result/3567231/fi" target="_blank"&gt;lohkoketjussa &lt;/a&gt;oleva &lt;a href="https://iate.europa.eu/entry/result/3581807/fi" target="_blank"&gt;lompakon&lt;/a&gt; aakkosnumeerinen koodi</t>
        </is>
      </c>
      <c r="CG113" t="inlineStr">
        <is>
          <t>numéro de compte dont la conservation est assurée par un 
&lt;a href="https://iate.europa.eu/entry/result/3591062/fr" target="_blank"&gt;prestataire de services sur crypto-actifs &lt;/a&gt;ou un code alphanumérique 
relatif à un &lt;a href="https://iate.europa.eu/entry/result/3581807/fr" target="_blank"&gt;portefeuille &lt;/a&gt;sur une &lt;a href="https://iate.europa.eu/entry/result/3567231/fr" target="_blank"&gt;chaîne de blocs&lt;/a&gt;</t>
        </is>
      </c>
      <c r="CH113" t="inlineStr">
        <is>
          <t/>
        </is>
      </c>
      <c r="CI113" t="inlineStr">
        <is>
          <t>broj računa za koji skrbi pružatelj usluga povezanih s kriptoimovinom ili alfanumerička oznaka novčanika u lancu blokova</t>
        </is>
      </c>
      <c r="CJ113" t="inlineStr">
        <is>
          <t>olyan számla száma, amelynek letéti őrzését kriptoeszköz-szolgáltató biztosítja, vagy egy pénztárca alfanumerikus kódja egy blokkláncon</t>
        </is>
      </c>
      <c r="CK113" t="inlineStr">
        <is>
          <t>numero di conto la cui custodia è assicurata da un prestatore di servizi per le cripto-attività o un codice alfanumerico per il portafoglio su blockchain</t>
        </is>
      </c>
      <c r="CL113" t="inlineStr">
        <is>
          <t>kriptoturto paslaugų teikėjo saugomos sąskaitos numeris arba piniginės raidinis skaitmeninis kodas blokų grandinėje</t>
        </is>
      </c>
      <c r="CM113" t="inlineStr">
        <is>
          <t>konta numurs, kura turēšanu nodrošina kriptoaktīvu pakalpojumu sniedzējs, vai burtciparu kods elektroniskajam makam blokķēdē</t>
        </is>
      </c>
      <c r="CN113" t="inlineStr">
        <is>
          <t>in-numru tal-kont li l-kustodja tiegħu tkun żgurata minn &lt;a href="https://iate.europa.eu/entry/result/3591062/mt" target="_blank"&gt;fornitur ta' servizzi tal-kriptoassi&lt;/a&gt; jew il-kodiċi alfanumeriku għal &lt;a href="https://iate.europa.eu/entry/result/3581807/mt" target="_blank"&gt;kartiera&lt;/a&gt; fuq &lt;a href="https://iate.europa.eu/entry/result/3567231/mt" target="_blank"&gt;blockchain&lt;/a&gt;</t>
        </is>
      </c>
      <c r="CO113" t="inlineStr">
        <is>
          <t>rekeningnummer dat wordt beheerd door een aanbieder van cryptoactivadiensten of alfanumerieke code voor een portemonnee op een blockchain</t>
        </is>
      </c>
      <c r="CP113" t="inlineStr">
        <is>
          <t>numer
rachunku, nad którym to numerem kontrolę ma dostawca usług w zakresie
kryptoaktywów, lub kod alfanumeryczny identyfikujący portfel w łańcuchu bloków</t>
        </is>
      </c>
      <c r="CQ113" t="inlineStr">
        <is>
          <t>Número de conta cuja custódia seja assegurada por um &lt;a href="https://iate.europa.eu/entry/result/3591062/pt" target="_blank"&gt;prestador de serviços de criptoativos&lt;/a&gt; ou um código alfanumérico para uma &lt;a href="https://iate.europa.eu/entry/result/3581807/pt" target="_blank"&gt;carteira de criptomoedas&lt;/a&gt; numa &lt;a href="https://iate.europa.eu/entry/result/3567231/pt" target="_blank"&gt;cadeia de blocos&lt;/a&gt;.</t>
        </is>
      </c>
      <c r="CR113" t="inlineStr">
        <is>
          <t/>
        </is>
      </c>
      <c r="CS113" t="inlineStr">
        <is>
          <t>číslo účtu, ktorého správu zabezpečuje &lt;a href="https://iate.europa.eu/entry/result/3591062/sk" target="_blank"&gt;poskytovateľ služieb kryptoaktív&lt;/a&gt;, alebo alfanumerický kód &lt;a href="https://iate.europa.eu/entry/result/3581807/sk" target="_blank"&gt;peňaženky virtuálnej meny&lt;/a&gt; v &lt;a href="https://iate.europa.eu/entry/result/3567231/sk" target="_blank"&gt;blockchaine&lt;/a&gt;</t>
        </is>
      </c>
      <c r="CT113" t="inlineStr">
        <is>
          <t>številka računa, katerega skrbništvo zagotavlja ponudnik storitev v zvezi s kriptosredstvi, ali alfanumerična koda denarnice v blokovni verigi</t>
        </is>
      </c>
      <c r="CU113" t="inlineStr">
        <is>
          <t>kontonummer som förvaltas av en leverantör av kryptotillgångstjänster eller en alfanumerisk kod för en plånbok i en blockkedja</t>
        </is>
      </c>
    </row>
    <row r="114">
      <c r="A114" s="1" t="str">
        <f>HYPERLINK("https://iate.europa.eu/entry/result/2149276/all", "2149276")</f>
        <v>2149276</v>
      </c>
      <c r="B114" t="inlineStr">
        <is>
          <t>TRADE;BUSINESS AND COMPETITION</t>
        </is>
      </c>
      <c r="C114" t="inlineStr">
        <is>
          <t>TRADE|distributive trades|distributive trades;BUSINESS AND COMPETITION|business organisation|business activity</t>
        </is>
      </c>
      <c r="D114" t="inlineStr">
        <is>
          <t>пазар на дребно</t>
        </is>
      </c>
      <c r="E114" t="inlineStr">
        <is>
          <t>3</t>
        </is>
      </c>
      <c r="F114" t="inlineStr">
        <is>
          <t/>
        </is>
      </c>
      <c r="G114" t="inlineStr">
        <is>
          <t>maloobchodní trh</t>
        </is>
      </c>
      <c r="H114" t="inlineStr">
        <is>
          <t>1</t>
        </is>
      </c>
      <c r="I114" t="inlineStr">
        <is>
          <t/>
        </is>
      </c>
      <c r="J114" t="inlineStr">
        <is>
          <t>detailmarked</t>
        </is>
      </c>
      <c r="K114" t="inlineStr">
        <is>
          <t>4</t>
        </is>
      </c>
      <c r="L114" t="inlineStr">
        <is>
          <t/>
        </is>
      </c>
      <c r="M114" t="inlineStr">
        <is>
          <t>Einzelhandel</t>
        </is>
      </c>
      <c r="N114" t="inlineStr">
        <is>
          <t>3</t>
        </is>
      </c>
      <c r="O114" t="inlineStr">
        <is>
          <t/>
        </is>
      </c>
      <c r="P114" t="inlineStr">
        <is>
          <t>λιανική αγορά|αγορά λιανικής</t>
        </is>
      </c>
      <c r="Q114" t="inlineStr">
        <is>
          <t>3|3</t>
        </is>
      </c>
      <c r="R114" t="inlineStr">
        <is>
          <t>|</t>
        </is>
      </c>
      <c r="S114" t="inlineStr">
        <is>
          <t>retail market</t>
        </is>
      </c>
      <c r="T114" t="inlineStr">
        <is>
          <t>3</t>
        </is>
      </c>
      <c r="U114" t="inlineStr">
        <is>
          <t/>
        </is>
      </c>
      <c r="V114" t="inlineStr">
        <is>
          <t/>
        </is>
      </c>
      <c r="W114" t="inlineStr">
        <is>
          <t/>
        </is>
      </c>
      <c r="X114" t="inlineStr">
        <is>
          <t/>
        </is>
      </c>
      <c r="Y114" t="inlineStr">
        <is>
          <t>jaemüügiturg|jaeturg</t>
        </is>
      </c>
      <c r="Z114" t="inlineStr">
        <is>
          <t>3|3</t>
        </is>
      </c>
      <c r="AA114" t="inlineStr">
        <is>
          <t>|</t>
        </is>
      </c>
      <c r="AB114" t="inlineStr">
        <is>
          <t>vähittäismarkkinat</t>
        </is>
      </c>
      <c r="AC114" t="inlineStr">
        <is>
          <t>2</t>
        </is>
      </c>
      <c r="AD114" t="inlineStr">
        <is>
          <t/>
        </is>
      </c>
      <c r="AE114" t="inlineStr">
        <is>
          <t>marché de détail</t>
        </is>
      </c>
      <c r="AF114" t="inlineStr">
        <is>
          <t>3</t>
        </is>
      </c>
      <c r="AG114" t="inlineStr">
        <is>
          <t/>
        </is>
      </c>
      <c r="AH114" t="inlineStr">
        <is>
          <t>margadh miondíola</t>
        </is>
      </c>
      <c r="AI114" t="inlineStr">
        <is>
          <t>3</t>
        </is>
      </c>
      <c r="AJ114" t="inlineStr">
        <is>
          <t/>
        </is>
      </c>
      <c r="AK114" t="inlineStr">
        <is>
          <t>trgovina na malo</t>
        </is>
      </c>
      <c r="AL114" t="inlineStr">
        <is>
          <t>4</t>
        </is>
      </c>
      <c r="AM114" t="inlineStr">
        <is>
          <t/>
        </is>
      </c>
      <c r="AN114" t="inlineStr">
        <is>
          <t>kiskereskedelmi piac</t>
        </is>
      </c>
      <c r="AO114" t="inlineStr">
        <is>
          <t>3</t>
        </is>
      </c>
      <c r="AP114" t="inlineStr">
        <is>
          <t/>
        </is>
      </c>
      <c r="AQ114" t="inlineStr">
        <is>
          <t>mercato al dettaglio</t>
        </is>
      </c>
      <c r="AR114" t="inlineStr">
        <is>
          <t>3</t>
        </is>
      </c>
      <c r="AS114" t="inlineStr">
        <is>
          <t/>
        </is>
      </c>
      <c r="AT114" t="inlineStr">
        <is>
          <t>mažmeninė rinka</t>
        </is>
      </c>
      <c r="AU114" t="inlineStr">
        <is>
          <t>3</t>
        </is>
      </c>
      <c r="AV114" t="inlineStr">
        <is>
          <t/>
        </is>
      </c>
      <c r="AW114" t="inlineStr">
        <is>
          <t/>
        </is>
      </c>
      <c r="AX114" t="inlineStr">
        <is>
          <t/>
        </is>
      </c>
      <c r="AY114" t="inlineStr">
        <is>
          <t/>
        </is>
      </c>
      <c r="AZ114" t="inlineStr">
        <is>
          <t>suq bl-imnut|suq tal-konsumaturi</t>
        </is>
      </c>
      <c r="BA114" t="inlineStr">
        <is>
          <t>3|3</t>
        </is>
      </c>
      <c r="BB114" t="inlineStr">
        <is>
          <t>|</t>
        </is>
      </c>
      <c r="BC114" t="inlineStr">
        <is>
          <t>detailhandelsmarkt|retailmarkt</t>
        </is>
      </c>
      <c r="BD114" t="inlineStr">
        <is>
          <t>3|3</t>
        </is>
      </c>
      <c r="BE114" t="inlineStr">
        <is>
          <t>|</t>
        </is>
      </c>
      <c r="BF114" t="inlineStr">
        <is>
          <t>rynek detaliczny</t>
        </is>
      </c>
      <c r="BG114" t="inlineStr">
        <is>
          <t>1</t>
        </is>
      </c>
      <c r="BH114" t="inlineStr">
        <is>
          <t/>
        </is>
      </c>
      <c r="BI114" t="inlineStr">
        <is>
          <t>mercado retalhista</t>
        </is>
      </c>
      <c r="BJ114" t="inlineStr">
        <is>
          <t>3</t>
        </is>
      </c>
      <c r="BK114" t="inlineStr">
        <is>
          <t/>
        </is>
      </c>
      <c r="BL114" t="inlineStr">
        <is>
          <t>piață cu amănuntul|piață de retail</t>
        </is>
      </c>
      <c r="BM114" t="inlineStr">
        <is>
          <t>3|3</t>
        </is>
      </c>
      <c r="BN114" t="inlineStr">
        <is>
          <t>|</t>
        </is>
      </c>
      <c r="BO114" t="inlineStr">
        <is>
          <t>maloobchodný trh</t>
        </is>
      </c>
      <c r="BP114" t="inlineStr">
        <is>
          <t>3</t>
        </is>
      </c>
      <c r="BQ114" t="inlineStr">
        <is>
          <t/>
        </is>
      </c>
      <c r="BR114" t="inlineStr">
        <is>
          <t>maloprodajni trg</t>
        </is>
      </c>
      <c r="BS114" t="inlineStr">
        <is>
          <t>3</t>
        </is>
      </c>
      <c r="BT114" t="inlineStr">
        <is>
          <t/>
        </is>
      </c>
      <c r="BU114" t="inlineStr">
        <is>
          <t/>
        </is>
      </c>
      <c r="BV114" t="inlineStr">
        <is>
          <t/>
        </is>
      </c>
      <c r="BW114" t="inlineStr">
        <is>
          <t/>
        </is>
      </c>
      <c r="BX114" t="inlineStr">
        <is>
          <t/>
        </is>
      </c>
      <c r="BY114" t="inlineStr">
        <is>
          <t/>
        </is>
      </c>
      <c r="BZ114" t="inlineStr">
        <is>
          <t/>
        </is>
      </c>
      <c r="CA114" t="inlineStr">
        <is>
          <t>Handelsaktivitäten von Unternehmen, die Waren verschiedener Hersteller beschaffen, zu einem Sortiment zusammenfügen und an nichtgewerbliche Kunden, das heißt Endverbraucher bzw. Letztverwender, verkaufen</t>
        </is>
      </c>
      <c r="CB114" t="inlineStr">
        <is>
          <t/>
        </is>
      </c>
      <c r="CC114" t="inlineStr">
        <is>
          <t>market for the sale of goods or services to consumers rather than producers or intermediaries</t>
        </is>
      </c>
      <c r="CD114" t="inlineStr">
        <is>
          <t/>
        </is>
      </c>
      <c r="CE114" t="inlineStr">
        <is>
          <t/>
        </is>
      </c>
      <c r="CF114" t="inlineStr">
        <is>
          <t/>
        </is>
      </c>
      <c r="CG114" t="inlineStr">
        <is>
          <t/>
        </is>
      </c>
      <c r="CH114" t="inlineStr">
        <is>
          <t/>
        </is>
      </c>
      <c r="CI114" t="inlineStr">
        <is>
          <t>kupnja robe radi daljnje prodaje potrošačima za osobnu uporabu ili uporabu u kućanstvu, kao i profesionalnim korisnicima ako za tu prodaju nije potrebno ispunjavanje dodatnih minimalnih tehničkih i drugih uvjeta propisanih posebnim propisima</t>
        </is>
      </c>
      <c r="CJ114" t="inlineStr">
        <is>
          <t>túlnyomóan a háztartások és a lakosság részére történő termékeladás piaca</t>
        </is>
      </c>
      <c r="CK114" t="inlineStr">
        <is>
          <t>mercato sul quale operano persone fisiche che effettuano operazioni di controvalore relativamente contenuto e motivato perlopiù da esigenze di investimento</t>
        </is>
      </c>
      <c r="CL114" t="inlineStr">
        <is>
          <t/>
        </is>
      </c>
      <c r="CM114" t="inlineStr">
        <is>
          <t/>
        </is>
      </c>
      <c r="CN114" t="inlineStr">
        <is>
          <t>suq għall-bejgħ ta' oġġetti jew servizzi lill-konsumaturi iktar milli lill-produtturi jew lill-intermedjarji</t>
        </is>
      </c>
      <c r="CO114" t="inlineStr">
        <is>
          <t/>
        </is>
      </c>
      <c r="CP114" t="inlineStr">
        <is>
          <t/>
        </is>
      </c>
      <c r="CQ114" t="inlineStr">
        <is>
          <t>A
venda ou distribuição a retalho (isto é, retalhista) é aquela que se desenvolve de uma empresa
comercial para o consumidor final. Na cadeia de distribuição, por conseguinte,
é o último elo, uma vez que o produto chega ao seu destino.</t>
        </is>
      </c>
      <c r="CR114" t="inlineStr">
        <is>
          <t>piață care presupune vânzarea de bunuri sau servicii direct către consumatori, nu către intermediari sau producători</t>
        </is>
      </c>
      <c r="CS114" t="inlineStr">
        <is>
          <t>forma obchodu, pri ktorej sa tovar predáva konečnému spotrebiteľovi, prípadne len jednotlivému konečnému spotrebiteľovi (teda nie inštitucionálnym, priemyselným konečným spotrebiteľom a podobne)</t>
        </is>
      </c>
      <c r="CT114" t="inlineStr">
        <is>
          <t/>
        </is>
      </c>
      <c r="CU114" t="inlineStr">
        <is>
          <t/>
        </is>
      </c>
    </row>
    <row r="115">
      <c r="A115" s="1" t="str">
        <f>HYPERLINK("https://iate.europa.eu/entry/result/3619799/all", "3619799")</f>
        <v>3619799</v>
      </c>
      <c r="B115" t="inlineStr">
        <is>
          <t>FINANCE</t>
        </is>
      </c>
      <c r="C115" t="inlineStr">
        <is>
          <t>FINANCE|free movement of capital|financial market|financial supervision</t>
        </is>
      </c>
      <c r="D115" t="inlineStr">
        <is>
          <t>централна база данни относно БИП/БФТ</t>
        </is>
      </c>
      <c r="E115" t="inlineStr">
        <is>
          <t>3</t>
        </is>
      </c>
      <c r="F115" t="inlineStr">
        <is>
          <t/>
        </is>
      </c>
      <c r="G115" t="inlineStr">
        <is>
          <t>centrální databáze AML/CFT|centrální databáze boje proti praní peněz a financování terorismu</t>
        </is>
      </c>
      <c r="H115" t="inlineStr">
        <is>
          <t>2|2</t>
        </is>
      </c>
      <c r="I115" t="inlineStr">
        <is>
          <t>|</t>
        </is>
      </c>
      <c r="J115" t="inlineStr">
        <is>
          <t>central AML/CFT-database|AML/CFT-database</t>
        </is>
      </c>
      <c r="K115" t="inlineStr">
        <is>
          <t>3|3</t>
        </is>
      </c>
      <c r="L115" t="inlineStr">
        <is>
          <t>|</t>
        </is>
      </c>
      <c r="M115" t="inlineStr">
        <is>
          <t>Datenbank zur Bekämpfung von Geldwäsche und Terrorismusfinanzierung</t>
        </is>
      </c>
      <c r="N115" t="inlineStr">
        <is>
          <t>3</t>
        </is>
      </c>
      <c r="O115" t="inlineStr">
        <is>
          <t/>
        </is>
      </c>
      <c r="P115" t="inlineStr">
        <is>
          <t>κεντρική βάση δεδομένων ΚΞΧ/ΧΤ|βάση δεδομένων ΚΞΧ/ΧΤ</t>
        </is>
      </c>
      <c r="Q115" t="inlineStr">
        <is>
          <t>3|3</t>
        </is>
      </c>
      <c r="R115" t="inlineStr">
        <is>
          <t>|</t>
        </is>
      </c>
      <c r="S115" t="inlineStr">
        <is>
          <t>central AML/CFT database|AML/CFT database</t>
        </is>
      </c>
      <c r="T115" t="inlineStr">
        <is>
          <t>3|3</t>
        </is>
      </c>
      <c r="U115" t="inlineStr">
        <is>
          <t>|</t>
        </is>
      </c>
      <c r="V115" t="inlineStr">
        <is>
          <t>base de datos de LBC/LFT</t>
        </is>
      </c>
      <c r="W115" t="inlineStr">
        <is>
          <t>3</t>
        </is>
      </c>
      <c r="X115" t="inlineStr">
        <is>
          <t/>
        </is>
      </c>
      <c r="Y115" t="inlineStr">
        <is>
          <t>rahapesu ja terrorismi rahastamise tõkestamise keskandmebaas|rahapesu ja terrorismi rahastamise tõkestamise andmebaas</t>
        </is>
      </c>
      <c r="Z115" t="inlineStr">
        <is>
          <t>3|3</t>
        </is>
      </c>
      <c r="AA115" t="inlineStr">
        <is>
          <t>|</t>
        </is>
      </c>
      <c r="AB115" t="inlineStr">
        <is>
          <t>rahanpesun ja terrorismin rahoituksen torjunnan keskustietokanta</t>
        </is>
      </c>
      <c r="AC115" t="inlineStr">
        <is>
          <t>3</t>
        </is>
      </c>
      <c r="AD115" t="inlineStr">
        <is>
          <t/>
        </is>
      </c>
      <c r="AE115" t="inlineStr">
        <is>
          <t>base centrale de données LBC-FT|base de données LBC-FT</t>
        </is>
      </c>
      <c r="AF115" t="inlineStr">
        <is>
          <t>3|3</t>
        </is>
      </c>
      <c r="AG115" t="inlineStr">
        <is>
          <t>|</t>
        </is>
      </c>
      <c r="AH115" t="inlineStr">
        <is>
          <t>bunachar sonraí AML/CFT lárnach</t>
        </is>
      </c>
      <c r="AI115" t="inlineStr">
        <is>
          <t>3</t>
        </is>
      </c>
      <c r="AJ115" t="inlineStr">
        <is>
          <t/>
        </is>
      </c>
      <c r="AK115" t="inlineStr">
        <is>
          <t>baza podataka o SPNFT-u</t>
        </is>
      </c>
      <c r="AL115" t="inlineStr">
        <is>
          <t>3</t>
        </is>
      </c>
      <c r="AM115" t="inlineStr">
        <is>
          <t/>
        </is>
      </c>
      <c r="AN115" t="inlineStr">
        <is>
          <t>a pénzmosás és terrorizmusfinanszírozás elleni küzdelmet szolgáló adatbázis</t>
        </is>
      </c>
      <c r="AO115" t="inlineStr">
        <is>
          <t>2</t>
        </is>
      </c>
      <c r="AP115" t="inlineStr">
        <is>
          <t>proposed</t>
        </is>
      </c>
      <c r="AQ115" t="inlineStr">
        <is>
          <t>banca dati AML/CFT centrale|banca dati AML/CFT</t>
        </is>
      </c>
      <c r="AR115" t="inlineStr">
        <is>
          <t>3|3</t>
        </is>
      </c>
      <c r="AS115" t="inlineStr">
        <is>
          <t>|</t>
        </is>
      </c>
      <c r="AT115" t="inlineStr">
        <is>
          <t>kovos su pinigų plovimu ir terorizmo finansavimu duomenų bazė|centrinė kovos su pinigų plovimu ir terorizmo finansavimu duomenų bazė</t>
        </is>
      </c>
      <c r="AU115" t="inlineStr">
        <is>
          <t>3|3</t>
        </is>
      </c>
      <c r="AV115" t="inlineStr">
        <is>
          <t>|</t>
        </is>
      </c>
      <c r="AW115" t="inlineStr">
        <is>
          <t>centrālā NILL/TFN datubāze|NILL/TFN datubāze</t>
        </is>
      </c>
      <c r="AX115" t="inlineStr">
        <is>
          <t>2|2</t>
        </is>
      </c>
      <c r="AY115" t="inlineStr">
        <is>
          <t>|</t>
        </is>
      </c>
      <c r="AZ115" t="inlineStr">
        <is>
          <t>bażi tad-&lt;i&gt;data &lt;/i&gt;tal-AML/CFT|bażi tad-&lt;i&gt;data&lt;/i&gt; ċentrali tal-AML/CFT</t>
        </is>
      </c>
      <c r="BA115" t="inlineStr">
        <is>
          <t>3|3</t>
        </is>
      </c>
      <c r="BB115" t="inlineStr">
        <is>
          <t>|</t>
        </is>
      </c>
      <c r="BC115" t="inlineStr">
        <is>
          <t>AML/CFT-databank</t>
        </is>
      </c>
      <c r="BD115" t="inlineStr">
        <is>
          <t>3</t>
        </is>
      </c>
      <c r="BE115" t="inlineStr">
        <is>
          <t/>
        </is>
      </c>
      <c r="BF115" t="inlineStr">
        <is>
          <t>centralna baza danych dotyczących przeciwdziałania praniu pieniędzy i finansowania terroryzmu|baza danych dotyczących przeciwdziałania praniu pieniędzy i finansowania terroryzmu</t>
        </is>
      </c>
      <c r="BG115" t="inlineStr">
        <is>
          <t>3|3</t>
        </is>
      </c>
      <c r="BH115" t="inlineStr">
        <is>
          <t>|</t>
        </is>
      </c>
      <c r="BI115" t="inlineStr">
        <is>
          <t>base de dados de CBC/FT</t>
        </is>
      </c>
      <c r="BJ115" t="inlineStr">
        <is>
          <t>3</t>
        </is>
      </c>
      <c r="BK115" t="inlineStr">
        <is>
          <t/>
        </is>
      </c>
      <c r="BL115" t="inlineStr">
        <is>
          <t>bază de date CSB/CFT</t>
        </is>
      </c>
      <c r="BM115" t="inlineStr">
        <is>
          <t>2</t>
        </is>
      </c>
      <c r="BN115" t="inlineStr">
        <is>
          <t>proposed</t>
        </is>
      </c>
      <c r="BO115" t="inlineStr">
        <is>
          <t>centrálna databáza v oblasti boja proti praniu špinavých peňazí a financovaniu terorizmu|databáza v oblasti boja proti praniu špinavých peňazí a financovaniu terorizmu</t>
        </is>
      </c>
      <c r="BP115" t="inlineStr">
        <is>
          <t>3|3</t>
        </is>
      </c>
      <c r="BQ115" t="inlineStr">
        <is>
          <t>|</t>
        </is>
      </c>
      <c r="BR115" t="inlineStr">
        <is>
          <t>osrednja podatkovna zbirka AML/CFT|podatkovna zbirka AML/CFT</t>
        </is>
      </c>
      <c r="BS115" t="inlineStr">
        <is>
          <t>3|3</t>
        </is>
      </c>
      <c r="BT115" t="inlineStr">
        <is>
          <t>|</t>
        </is>
      </c>
      <c r="BU115" t="inlineStr">
        <is>
          <t>databas för bekämpning av penningtvätt och finansiering av terrorism|EU-databas för bekämpning av penningtvätt och finansiering av terrorism|central databas för bekämpning av penningtvätt och finansiering av terrorism</t>
        </is>
      </c>
      <c r="BV115" t="inlineStr">
        <is>
          <t>3|3|3</t>
        </is>
      </c>
      <c r="BW115" t="inlineStr">
        <is>
          <t>||</t>
        </is>
      </c>
      <c r="BX115" t="inlineStr">
        <is>
          <t/>
        </is>
      </c>
      <c r="BY115" t="inlineStr">
        <is>
          <t>centrální databáze spravovaná &lt;a href="https://iate.europa.eu/entry/result/3608553/cs" target="_blank"&gt;Orgánem pro boj proti praní peněz a financování terorismu&lt;/a&gt;, v níž jsou ode všech orgánů dohledu shromažďovány relevantní údaje a informace o &lt;a href="https://iate.europa.eu/entry/result/3573810/cs" target="_blank"&gt;povinných osobách&lt;/a&gt; a o činnostech a opatřeních dohledu vůči nim</t>
        </is>
      </c>
      <c r="BZ115" t="inlineStr">
        <is>
          <t>database, der vil blive ajourført af den foreslåede &lt;a href="https://iate.europa.eu/entry/result/3608553/da" target="_blank"&gt;Myndighed for Bekæmpelse af Hvidvask af Penge og Finansiering af Terrorisme&lt;/a&gt;, og som vil indsamle relevante data og oplysninger om de &lt;a href="https://iate.europa.eu/entry/result/3573810/da" target="_blank"&gt;forpligtede enheder&lt;/a&gt; og om de tilsynsforanstaltninger og andre foranstaltninger, der træffes over for dem</t>
        </is>
      </c>
      <c r="CA115" t="inlineStr">
        <is>
          <t/>
        </is>
      </c>
      <c r="CB115" t="inlineStr">
        <is>
          <t>βάση δεδομένων που θα δημιουργήσει η προταθείσα (τον Ιούλιο 2021) &lt;a href="https://iate.europa.eu/entry/result/3608553/en-el" target="_blank"&gt;Αρχή για την καταπολέμηση της νομιμοποίησης εσόδων από παράνομες δραστηριότητες και της χρηματοδότησης της τρομοκρατίας&lt;/a&gt;και η οποία θα συλλέγει δεδομένα και πληροφορίες για τις &lt;a href="https://iate.europa.eu/entry/result/3573810/en-el" target="_blank"&gt;υπόχρεες οντότητες&lt;/a&gt;καθώς και τις εποπτικές δράσεις που εκτελούνται και τα μέτρα που λαμβάνονται σχετικά με τις εν λόγω οντότητες</t>
        </is>
      </c>
      <c r="CC115" t="inlineStr">
        <is>
          <t>database to be run by the proposed (in July 2021) &lt;a href="https://iate.europa.eu/entry/result/3608553" target="_blank"&gt;Anti-Money Laundering Authority&lt;/a&gt;, gathering relevant data and
information about the &lt;a href="https://iate.europa.eu/entry/result/3573810" target="_blank"&gt;obliged entities&lt;/a&gt; and the supervisory actions and measures
taken towards them</t>
        </is>
      </c>
      <c r="CD115" t="inlineStr">
        <is>
          <t>Base de datos que debe crear la &lt;a href="https://iate.europa.eu/entry/result/3608553/es" target="_blank"&gt;Autoridad de Lucha contra el Blanqueo de Capitales y la Financiación del Terrorismo&lt;/a&gt; con información recabada de las autoridades de supervisión de la lucha contra el blanqueo de capitales y la financiación del terrorismo y para poner dicha información de manera selectiva a disposición de cualquier autoridad de supervisión dentro del sistema.</t>
        </is>
      </c>
      <c r="CE115" t="inlineStr">
        <is>
          <t/>
        </is>
      </c>
      <c r="CF115" t="inlineStr">
        <is>
          <t>&lt;a href="https://iate.europa.eu/entry/result/3608553/fi" target="_blank"&gt;rahanpesuntorjuntaviranomaisen&lt;/a&gt;perustama tietokanta, joka sisältää kaikilta valvontaviranomaisilta kerättyjä tietoja, jotka asetetaan valikoivasti kaikkien järjestelmään kuuluvien valvontaviranomaisten saataville</t>
        </is>
      </c>
      <c r="CG115" t="inlineStr">
        <is>
          <t>dans le cadre de la lutte contre le blanchiment de capitaux et le financement du terrorisme, base de données contenant les données et informations pertinentes sur les &lt;a href="https://iate.europa.eu/entry/result/3573810/fr" target="_blank"&gt;entités assujetties&lt;/a&gt; ainsi que sur les mesures de surveillance prises à leur égard</t>
        </is>
      </c>
      <c r="CH115" t="inlineStr">
        <is>
          <t/>
        </is>
      </c>
      <c r="CI115" t="inlineStr">
        <is>
          <t/>
        </is>
      </c>
      <c r="CJ115" t="inlineStr">
        <is>
          <t>a (2021 júliusában) létrehozni javasolt &lt;a href="https://iate.europa.eu/entry/result/3608553/hu" target="_blank"&gt;Pénzmosás és Terrorizmusfinanszírozás Elleni Hatóság&lt;/a&gt; által működtetett adatbázis, amelyben a &lt;a href="https://iate.europa.eu/entry/result/3573810/hu" target="_blank"&gt;kötelezett szolgáltatókra&lt;/a&gt; és a velük kapcsolatban hozott felügyeleti intézkedésekre vonatkozó információkat tartják nyilván</t>
        </is>
      </c>
      <c r="CK115" t="inlineStr">
        <is>
          <t>banca dati creata e aggiornata a livello centrale dall’Autorità per la lotta al riciclaggio e al finanziamento del terrorismo contenente le informazioni raccolte da tutte le autorità di supervisione che dovrebbero essere rese selettivamente disponibili a qualsiasi autorità di supervisione all'interno del sistema</t>
        </is>
      </c>
      <c r="CL115" t="inlineStr">
        <is>
          <t/>
        </is>
      </c>
      <c r="CM115" t="inlineStr">
        <is>
          <t/>
        </is>
      </c>
      <c r="CN115" t="inlineStr">
        <is>
          <t>bażi tad-&lt;i&gt;data&lt;/i&gt; li għandha titmexxa mill-&lt;a href="https://iate.europa.eu/entry/result/3608553/mt" target="_blank"&gt;Awtorità għall-Ġlieda kontra l-Ħasil tal-Flus&lt;/a&gt; proposta (f'Lulju 2021), u li tiġbor fiha d-&lt;i&gt;data&lt;/i&gt; u l-informazzjoni kollha rilevanti dwar l-&lt;a href="https://iate.europa.eu/entry/result/3573810/mt" target="_blank"&gt;entitajiet marbutin b'obbligu&lt;/a&gt; u l-azzjonijiet u l-miżuri superviżorji li jittieħdu fil-konfront tagħhom</t>
        </is>
      </c>
      <c r="CO115" t="inlineStr">
        <is>
          <t>databank die door de Autoriteit voor de bestrijding van witwassen en terrorismefinanciering zal worden beheerd, waarin informatie wordt verzameld over de meldingsplichtige entiteiten en de ten aanzien daarvan genomen toezichtmaatregelen</t>
        </is>
      </c>
      <c r="CP115" t="inlineStr">
        <is>
          <t>centralna baza danych ustanowiona przez &lt;a href="https://iate.europa.eu/entry/result/3608553/pl" target="_blank"&gt;Urząd ds. Przeciwdziałania Praniu Pieniędzy i Finansowaniu Terroryzmu&lt;/a&gt; zawierającą informacje zbierane od wszystkich organów nadzoru i organów nadzorczych i umożliwiająca selektywne udostępnianie tych informacji wspomnianym organom</t>
        </is>
      </c>
      <c r="CQ115" t="inlineStr">
        <is>
          <t>Base
de dados central, criada e gerida pela &lt;a href="https://iate.europa.eu/entry/result/3608553/pt" target="_blank"&gt;Autoridade para o Combate ao Branqueamento de Capitais e ao Financiamento do Terrorismo&lt;/a&gt;&lt;strong&gt;, &lt;/strong&gt;com informações recolhidas
junto de todas as autoridades de supervisão, e que disponibilizará essas
informações de forma seletiva a qualquer autoridade de supervisão do sistema.</t>
        </is>
      </c>
      <c r="CR115" t="inlineStr">
        <is>
          <t/>
        </is>
      </c>
      <c r="CS115" t="inlineStr">
        <is>
          <t>centrálna databáza, ktorú spravuje &lt;a href="https://iate.europa.eu/entry/result/3608553/sk" target="_blank"&gt;Úrad pre boj proti praniu špinavých peňazí a financovaniu terorizmu&lt;/a&gt; a v ktorej sú uchovávané všetky relevantné informácie od všetkých orgánov dohľadu o &lt;a href="https://iate.europa.eu/entry/result/3573810/sk" target="_blank"&gt;povinných subjektoch&lt;/a&gt; a činnostiach a opatreniach v oblasti dohľadu v súvislosti s nimi</t>
        </is>
      </c>
      <c r="CT115" t="inlineStr">
        <is>
          <t>zbirka z informacijami o pooblaščenih subjektih ter o nadzornih dejavnostih in ukrepih, sprejetih v zvezi z njimi, pridobljenimi od vseh nadzornih organov, ki jo bo upravljal &lt;a href="https://iate.europa.eu/entry/slideshow/1635342534306/3608553/sl" target="_blank"&gt;Organ za preprečevanje pranja denarja in financiranja terorizma (AMLA)&lt;/a&gt; ter dajal take informacije selektivno na voljo vsem nadzornim organom v sistemu</t>
        </is>
      </c>
      <c r="CU115" t="inlineStr">
        <is>
          <t/>
        </is>
      </c>
    </row>
    <row r="116">
      <c r="A116" s="1" t="str">
        <f>HYPERLINK("https://iate.europa.eu/entry/result/3506288/all", "3506288")</f>
        <v>3506288</v>
      </c>
      <c r="B116" t="inlineStr">
        <is>
          <t>FINANCE</t>
        </is>
      </c>
      <c r="C116" t="inlineStr">
        <is>
          <t>FINANCE|free movement of capital|financial market|financial supervision</t>
        </is>
      </c>
      <c r="D116" t="inlineStr">
        <is>
          <t>орган за финансов надзор</t>
        </is>
      </c>
      <c r="E116" t="inlineStr">
        <is>
          <t>3</t>
        </is>
      </c>
      <c r="F116" t="inlineStr">
        <is>
          <t/>
        </is>
      </c>
      <c r="G116" t="inlineStr">
        <is>
          <t>finanční dohlížitel</t>
        </is>
      </c>
      <c r="H116" t="inlineStr">
        <is>
          <t>2</t>
        </is>
      </c>
      <c r="I116" t="inlineStr">
        <is>
          <t/>
        </is>
      </c>
      <c r="J116" t="inlineStr">
        <is>
          <t>finansielt tilsynsorgan|finansiel tilsynsmyndighed</t>
        </is>
      </c>
      <c r="K116" t="inlineStr">
        <is>
          <t>2|2</t>
        </is>
      </c>
      <c r="L116" t="inlineStr">
        <is>
          <t>|</t>
        </is>
      </c>
      <c r="M116" t="inlineStr">
        <is>
          <t>Finanzaufsichtsbehörde</t>
        </is>
      </c>
      <c r="N116" t="inlineStr">
        <is>
          <t>3</t>
        </is>
      </c>
      <c r="O116" t="inlineStr">
        <is>
          <t/>
        </is>
      </c>
      <c r="P116" t="inlineStr">
        <is>
          <t>αρχή χρηματοπιστωτικής εποπτείας</t>
        </is>
      </c>
      <c r="Q116" t="inlineStr">
        <is>
          <t>3</t>
        </is>
      </c>
      <c r="R116" t="inlineStr">
        <is>
          <t/>
        </is>
      </c>
      <c r="S116" t="inlineStr">
        <is>
          <t>financial supervisor|financial sector supervisor</t>
        </is>
      </c>
      <c r="T116" t="inlineStr">
        <is>
          <t>3|1</t>
        </is>
      </c>
      <c r="U116" t="inlineStr">
        <is>
          <t>|</t>
        </is>
      </c>
      <c r="V116" t="inlineStr">
        <is>
          <t>supervisor financiero</t>
        </is>
      </c>
      <c r="W116" t="inlineStr">
        <is>
          <t>3</t>
        </is>
      </c>
      <c r="X116" t="inlineStr">
        <is>
          <t/>
        </is>
      </c>
      <c r="Y116" t="inlineStr">
        <is>
          <t>finantsjärelevalve tegija</t>
        </is>
      </c>
      <c r="Z116" t="inlineStr">
        <is>
          <t>2</t>
        </is>
      </c>
      <c r="AA116" t="inlineStr">
        <is>
          <t/>
        </is>
      </c>
      <c r="AB116" t="inlineStr">
        <is>
          <t>finanssivalvoja</t>
        </is>
      </c>
      <c r="AC116" t="inlineStr">
        <is>
          <t>3</t>
        </is>
      </c>
      <c r="AD116" t="inlineStr">
        <is>
          <t/>
        </is>
      </c>
      <c r="AE116" t="inlineStr">
        <is>
          <t>autorité de surveillance du secteur financier|superviseur financier</t>
        </is>
      </c>
      <c r="AF116" t="inlineStr">
        <is>
          <t>3|3</t>
        </is>
      </c>
      <c r="AG116" t="inlineStr">
        <is>
          <t>|</t>
        </is>
      </c>
      <c r="AH116" t="inlineStr">
        <is>
          <t>maoirseoir airgeadais</t>
        </is>
      </c>
      <c r="AI116" t="inlineStr">
        <is>
          <t>3</t>
        </is>
      </c>
      <c r="AJ116" t="inlineStr">
        <is>
          <t/>
        </is>
      </c>
      <c r="AK116" t="inlineStr">
        <is>
          <t>financijsko nadzorno tijelo</t>
        </is>
      </c>
      <c r="AL116" t="inlineStr">
        <is>
          <t>3</t>
        </is>
      </c>
      <c r="AM116" t="inlineStr">
        <is>
          <t/>
        </is>
      </c>
      <c r="AN116" t="inlineStr">
        <is>
          <t>pénzügyi felügyelet</t>
        </is>
      </c>
      <c r="AO116" t="inlineStr">
        <is>
          <t>3</t>
        </is>
      </c>
      <c r="AP116" t="inlineStr">
        <is>
          <t/>
        </is>
      </c>
      <c r="AQ116" t="inlineStr">
        <is>
          <t>supervisore del settore finanziario|autorità di vigilanza finanziaria</t>
        </is>
      </c>
      <c r="AR116" t="inlineStr">
        <is>
          <t>2|3</t>
        </is>
      </c>
      <c r="AS116" t="inlineStr">
        <is>
          <t>proposed|</t>
        </is>
      </c>
      <c r="AT116" t="inlineStr">
        <is>
          <t>finansų priežiūros institucija</t>
        </is>
      </c>
      <c r="AU116" t="inlineStr">
        <is>
          <t>3</t>
        </is>
      </c>
      <c r="AV116" t="inlineStr">
        <is>
          <t/>
        </is>
      </c>
      <c r="AW116" t="inlineStr">
        <is>
          <t>finanšu subjektu uzraudzītājs</t>
        </is>
      </c>
      <c r="AX116" t="inlineStr">
        <is>
          <t>2</t>
        </is>
      </c>
      <c r="AY116" t="inlineStr">
        <is>
          <t/>
        </is>
      </c>
      <c r="AZ116" t="inlineStr">
        <is>
          <t>superviżur finanzjarju</t>
        </is>
      </c>
      <c r="BA116" t="inlineStr">
        <is>
          <t>3</t>
        </is>
      </c>
      <c r="BB116" t="inlineStr">
        <is>
          <t/>
        </is>
      </c>
      <c r="BC116" t="inlineStr">
        <is>
          <t>financiële toezichthouder</t>
        </is>
      </c>
      <c r="BD116" t="inlineStr">
        <is>
          <t>3</t>
        </is>
      </c>
      <c r="BE116" t="inlineStr">
        <is>
          <t/>
        </is>
      </c>
      <c r="BF116" t="inlineStr">
        <is>
          <t>organ nadzoru finansowego</t>
        </is>
      </c>
      <c r="BG116" t="inlineStr">
        <is>
          <t>3</t>
        </is>
      </c>
      <c r="BH116" t="inlineStr">
        <is>
          <t/>
        </is>
      </c>
      <c r="BI116" t="inlineStr">
        <is>
          <t>autoridade de supervisão financeira</t>
        </is>
      </c>
      <c r="BJ116" t="inlineStr">
        <is>
          <t>3</t>
        </is>
      </c>
      <c r="BK116" t="inlineStr">
        <is>
          <t/>
        </is>
      </c>
      <c r="BL116" t="inlineStr">
        <is>
          <t>supraveghetor financiar</t>
        </is>
      </c>
      <c r="BM116" t="inlineStr">
        <is>
          <t>2</t>
        </is>
      </c>
      <c r="BN116" t="inlineStr">
        <is>
          <t/>
        </is>
      </c>
      <c r="BO116" t="inlineStr">
        <is>
          <t>orgán dohľadu nad finančnými subjektmi</t>
        </is>
      </c>
      <c r="BP116" t="inlineStr">
        <is>
          <t>3</t>
        </is>
      </c>
      <c r="BQ116" t="inlineStr">
        <is>
          <t/>
        </is>
      </c>
      <c r="BR116" t="inlineStr">
        <is>
          <t>finančni nadzornik</t>
        </is>
      </c>
      <c r="BS116" t="inlineStr">
        <is>
          <t>3</t>
        </is>
      </c>
      <c r="BT116" t="inlineStr">
        <is>
          <t/>
        </is>
      </c>
      <c r="BU116" t="inlineStr">
        <is>
          <t>finansiell tillsynsmyndighet</t>
        </is>
      </c>
      <c r="BV116" t="inlineStr">
        <is>
          <t>3</t>
        </is>
      </c>
      <c r="BW116" t="inlineStr">
        <is>
          <t/>
        </is>
      </c>
      <c r="BX116" t="inlineStr">
        <is>
          <t/>
        </is>
      </c>
      <c r="BY116" t="inlineStr">
        <is>
          <t>v oblasti &lt;a href="https://iate.europa.eu/entry/result/2222113/cs" target="_blank"&gt;boje proti praní peněz a financování terorismu&lt;/a&gt; &lt;a href="https://iate.europa.eu/entry/result/3619849/cs" target="_blank"&gt;dohlížitel &lt;/a&gt;pověřený dohledem nad &lt;a href="https://iate.europa.eu/entry/result/792555/cs" target="_blank"&gt;úvěrovými&lt;/a&gt; a &lt;a href="https://iate.europa.eu/entry/result/1442743/cs" target="_blank"&gt;finančními institucemi&lt;/a&gt;</t>
        </is>
      </c>
      <c r="BZ116" t="inlineStr">
        <is>
          <t>i forbindelse med &lt;a href="https://iate.europa.eu/entry/result/2222113/da" target="_blank"&gt;bekæmpelse af hvidvask af penge og finansiering af terrorisme&lt;/a&gt;: &lt;a href="https://iate.europa.eu/entry/result/3619849/da" target="_blank"&gt;tilsynsorgan&lt;/a&gt; med ansvar for &lt;a href="https://iate.europa.eu/entry/result/792555/da" target="_blank"&gt;kreditinstitutter&lt;/a&gt; og &lt;a href="https://iate.europa.eu/entry/result/1442743/da" target="_blank"&gt;finansieringsinstitutter&lt;/a&gt;</t>
        </is>
      </c>
      <c r="CA116" t="inlineStr">
        <is>
          <t>für Kredit- und Finanzinstitute zuständiger Aufseher</t>
        </is>
      </c>
      <c r="CB116" t="inlineStr">
        <is>
          <t>στο πλαίσιο της &lt;a href="https://iate.europa.eu/entry/result/2222113/en-el" target="_blank"&gt;ΚΞΧ/ΧΤ&lt;/a&gt;, εποπτικός φορέας υπεύθυνος για πιστωτικά και χρηματοπιστωτικά ιδρύματα</t>
        </is>
      </c>
      <c r="CC116" t="inlineStr">
        <is>
          <t>in the context of &lt;a href="https://iate.europa.eu/entry/result/2222113" target="_blank"&gt;AML/CFT&lt;/a&gt;, &lt;a href="https://iate.europa.eu/entry/result/3619849" target="_blank"&gt;supervisor&lt;/a&gt; in charge of &lt;a href="https://iate.europa.eu/entry/result/792555" target="_blank"&gt;credit&lt;/a&gt; and &lt;a href="https://iate.europa.eu/entry/result/1442743" target="_blank"&gt;financial institutions&lt;/a&gt;</t>
        </is>
      </c>
      <c r="CD116" t="inlineStr">
        <is>
          <t>En el contexto de la lucha contra el blanqueo de capitales y la financiación del terrorismo, supervisor encargado de las entidades de crédito y financieras.</t>
        </is>
      </c>
      <c r="CE116" t="inlineStr">
        <is>
          <t>&lt;i&gt;krediidi&lt;/i&gt;- &lt;a href="/entry/result/792555/all" id="ENTRY_TO_ENTRY_CONVERTER" target="_blank"&gt;IATE:792555&lt;/a&gt; ja&lt;i&gt; finantseerimisasutuste &lt;/i&gt;&lt;a href="/entry/result/1442743/all" id="ENTRY_TO_ENTRY_CONVERTER" target="_blank"&gt;IATE:1442743&lt;/a&gt; üle järelevalve tegija</t>
        </is>
      </c>
      <c r="CF116" t="inlineStr">
        <is>
          <t>valvoja, joka vastaa &lt;a href="https://iate.europa.eu/entry/result/792555/fi" target="_blank"&gt;luotto- &lt;/a&gt;ja &lt;a href="https://iate.europa.eu/entry/result/1442743/fi" target="_blank"&gt;finanssilaitoksista&lt;/a&gt;</t>
        </is>
      </c>
      <c r="CG116" t="inlineStr">
        <is>
          <t>dans le contexte de la &lt;a href="https://iate.europa.eu/entry/result/2222113/fr" target="_blank"&gt;lutte contre le blanchiement de capitaux et le financement du terrorisme&lt;/a&gt;, superviseur chargé des &lt;a href="https://iate.europa.eu/entry/result/792555/fr" target="_blank"&gt;établissements de crédit&lt;/a&gt; et des &lt;a href="https://iate.europa.eu/entry/result/1442743/fr" target="_blank"&gt;établissements financiers&lt;/a&gt;</t>
        </is>
      </c>
      <c r="CH116" t="inlineStr">
        <is>
          <t/>
        </is>
      </c>
      <c r="CI116" t="inlineStr">
        <is>
          <t>u kontekstu sprečavanja pranja novca i borbe protiv financiranja terorizma, nadzorno tijelo zaduženo za kreditne i financijske institucije</t>
        </is>
      </c>
      <c r="CJ116" t="inlineStr">
        <is>
          <t>a &lt;a href="https://iate.europa.eu/entry/result/2222113/hu" target="_blank"&gt;pénzmosás és a terrorizmusfinanszírozás elleni küzdelem &lt;/a&gt;területén a &lt;a href="https://iate.europa.eu/entry/result/792555/hu" target="_blank"&gt;hitelintézetek &lt;/a&gt;és a &lt;a href="https://iate.europa.eu/entry/result/1442743/hu" target="_blank"&gt;pénzügyi vállalkozások&lt;/a&gt; felügyeletét ellátó intézmény</t>
        </is>
      </c>
      <c r="CK116" t="inlineStr">
        <is>
          <t>nel contesto dell'antiriciclaggio e del contrasto del finanziamento del terrorismo, &lt;a href="https://iate.europa.eu/entry/slideshow/1635523773925/3619849/en-it" target="_blank"&gt;supervisore &lt;/a&gt;incaricato degli enti creditizi e degli enti finanziari</t>
        </is>
      </c>
      <c r="CL116" t="inlineStr">
        <is>
          <t>už kredito ir finansų įstaigas atsakinga priežiūros institucija</t>
        </is>
      </c>
      <c r="CM116" t="inlineStr">
        <is>
          <t>nelikumīgi iegūtu līdzekļu legalizēšanas un terorisma finansēšanas novēršanas kontekstā – uzraudzītājs, kas atbild par kredītiestādēm un finanšu iestādēm</t>
        </is>
      </c>
      <c r="CN116" t="inlineStr">
        <is>
          <t>fil-kuntest tal-&lt;a href="https://iate.europa.eu/entry/result/2222113/mt" target="_blank"&gt;ġlieda kontra l-ħasil tal-flus u l-finanzjament tat-terroriżmu&lt;/a&gt;, is-superviżur inkarigat mill-&lt;a href="https://iate.europa.eu/entry/result/1442743/mt" target="_blank"&gt;istituzzjonijiet finanzjarji&lt;/a&gt; u mill-istituzzjonijiet &lt;a href="https://iate.europa.eu/entry/result/792555/mt" target="_blank"&gt;ta' kreditu&lt;/a&gt;</t>
        </is>
      </c>
      <c r="CO116" t="inlineStr">
        <is>
          <t>in de context van de bestrijding van het witwassen van geld en de financiering van terrorisme: toezichthouder die belast is met kredietinstellingen en financiële instellingen</t>
        </is>
      </c>
      <c r="CP116" t="inlineStr">
        <is>
          <t>w kontekście przeciwdziałania praniu pieniędzy i finansowaniu terroryzmu - organ nadzoru odpowiedzialny za instytucje kredytowe i finansowe;</t>
        </is>
      </c>
      <c r="CQ116" t="inlineStr">
        <is>
          <t>&lt;a href="https://iate.europa.eu/entry/result/3619849/pt" target="_blank"&gt;Autoridade de supervisão&lt;/a&gt; responsável pelas &lt;a href="https://iate.europa.eu/entry/result/792555/pt" target="_blank"&gt;instituições de crédito&lt;/a&gt; e &lt;a href="https://iate.europa.eu/entry/result/1442743/pt" target="_blank"&gt;instituições financeiras&lt;/a&gt; no contexto do &lt;a href="https://iate.europa.eu/entry/result/2222113/pt" target="_blank"&gt;combate ao branqueamento de capitais e ao financiamento do terrorismo&lt;/a&gt;.</t>
        </is>
      </c>
      <c r="CR116" t="inlineStr">
        <is>
          <t/>
        </is>
      </c>
      <c r="CS116" t="inlineStr">
        <is>
          <t>&lt;div&gt;orgán pôsobiaci v oblasti &lt;a href="https://iate.europa.eu/entry/result/2222113/sk" target="_blank"&gt;boja proti praniu špinavých peňazí a financovaniu terorizmu&lt;/a&gt; a vykonávajúci dohľad nad &lt;a href="https://iate.europa.eu/entry/result/792555/sk" target="_blank"&gt;úverovými&lt;/a&gt; a &lt;a href="https://iate.europa.eu/entry/result/1442743/sk" target="_blank"&gt;finančnými inštitúciami&lt;/a&gt;&lt;br&gt;&lt;/div&gt;</t>
        </is>
      </c>
      <c r="CT116" t="inlineStr">
        <is>
          <t>(na področju &lt;a href="https://iate.europa.eu/entry/result/2222113/sl" target="_blank"&gt;preprečevanja pranja denarja in finaciranja terorizma)&lt;/a&gt; nadzornik, odgovoren za nadzor kreditnih in finančnih institucij</t>
        </is>
      </c>
      <c r="CU116" t="inlineStr">
        <is>
          <t/>
        </is>
      </c>
    </row>
    <row r="117">
      <c r="A117" s="1" t="str">
        <f>HYPERLINK("https://iate.europa.eu/entry/result/3511229/all", "3511229")</f>
        <v>3511229</v>
      </c>
      <c r="B117" t="inlineStr">
        <is>
          <t>FINANCE</t>
        </is>
      </c>
      <c r="C117" t="inlineStr">
        <is>
          <t>FINANCE|financial institutions and credit;FINANCE|monetary economics|money market</t>
        </is>
      </c>
      <c r="D117" t="inlineStr">
        <is>
          <t>непарични платежни средства</t>
        </is>
      </c>
      <c r="E117" t="inlineStr">
        <is>
          <t>3</t>
        </is>
      </c>
      <c r="F117" t="inlineStr">
        <is>
          <t/>
        </is>
      </c>
      <c r="G117" t="inlineStr">
        <is>
          <t>nepeněžní nástroj|bezhotovostní platební prostředek</t>
        </is>
      </c>
      <c r="H117" t="inlineStr">
        <is>
          <t>2|2</t>
        </is>
      </c>
      <c r="I117" t="inlineStr">
        <is>
          <t>|</t>
        </is>
      </c>
      <c r="J117" t="inlineStr">
        <is>
          <t>andet betalingsmiddel end kontanter|ikkekontant betalingsmiddel</t>
        </is>
      </c>
      <c r="K117" t="inlineStr">
        <is>
          <t>3|3</t>
        </is>
      </c>
      <c r="L117" t="inlineStr">
        <is>
          <t>|</t>
        </is>
      </c>
      <c r="M117" t="inlineStr">
        <is>
          <t>unbares Zahlungsmittel</t>
        </is>
      </c>
      <c r="N117" t="inlineStr">
        <is>
          <t>3</t>
        </is>
      </c>
      <c r="O117" t="inlineStr">
        <is>
          <t/>
        </is>
      </c>
      <c r="P117" t="inlineStr">
        <is>
          <t>μέσο πληρωμής πλην των μετρητών</t>
        </is>
      </c>
      <c r="Q117" t="inlineStr">
        <is>
          <t>3</t>
        </is>
      </c>
      <c r="R117" t="inlineStr">
        <is>
          <t/>
        </is>
      </c>
      <c r="S117" t="inlineStr">
        <is>
          <t>non-cash means of payment</t>
        </is>
      </c>
      <c r="T117" t="inlineStr">
        <is>
          <t>3</t>
        </is>
      </c>
      <c r="U117" t="inlineStr">
        <is>
          <t/>
        </is>
      </c>
      <c r="V117" t="inlineStr">
        <is>
          <t>medio de pago distinto del efectivo</t>
        </is>
      </c>
      <c r="W117" t="inlineStr">
        <is>
          <t>3</t>
        </is>
      </c>
      <c r="X117" t="inlineStr">
        <is>
          <t/>
        </is>
      </c>
      <c r="Y117" t="inlineStr">
        <is>
          <t>mittesularahalised maksevahendid</t>
        </is>
      </c>
      <c r="Z117" t="inlineStr">
        <is>
          <t>3</t>
        </is>
      </c>
      <c r="AA117" t="inlineStr">
        <is>
          <t/>
        </is>
      </c>
      <c r="AB117" t="inlineStr">
        <is>
          <t>muu maksuväline kuin käteisraha|käteistä korvaava maksuväline</t>
        </is>
      </c>
      <c r="AC117" t="inlineStr">
        <is>
          <t>3|3</t>
        </is>
      </c>
      <c r="AD117" t="inlineStr">
        <is>
          <t>|</t>
        </is>
      </c>
      <c r="AE117" t="inlineStr">
        <is>
          <t>moyen de paiement autre que les espèces</t>
        </is>
      </c>
      <c r="AF117" t="inlineStr">
        <is>
          <t>3</t>
        </is>
      </c>
      <c r="AG117" t="inlineStr">
        <is>
          <t/>
        </is>
      </c>
      <c r="AH117" t="inlineStr">
        <is>
          <t>modh íocaíochta neamhairgid</t>
        </is>
      </c>
      <c r="AI117" t="inlineStr">
        <is>
          <t>3</t>
        </is>
      </c>
      <c r="AJ117" t="inlineStr">
        <is>
          <t/>
        </is>
      </c>
      <c r="AK117" t="inlineStr">
        <is>
          <t>instrument bezgotovinskog plaćanja</t>
        </is>
      </c>
      <c r="AL117" t="inlineStr">
        <is>
          <t>2</t>
        </is>
      </c>
      <c r="AM117" t="inlineStr">
        <is>
          <t/>
        </is>
      </c>
      <c r="AN117" t="inlineStr">
        <is>
          <t>készpénz-helyettesítő fizetési eszköz</t>
        </is>
      </c>
      <c r="AO117" t="inlineStr">
        <is>
          <t>3</t>
        </is>
      </c>
      <c r="AP117" t="inlineStr">
        <is>
          <t/>
        </is>
      </c>
      <c r="AQ117" t="inlineStr">
        <is>
          <t>mezzo di pagamento diverso dai contanti</t>
        </is>
      </c>
      <c r="AR117" t="inlineStr">
        <is>
          <t>3</t>
        </is>
      </c>
      <c r="AS117" t="inlineStr">
        <is>
          <t/>
        </is>
      </c>
      <c r="AT117" t="inlineStr">
        <is>
          <t>mokėjimas negrynaisiais pinigais|negrynoji mokėjimo priemonė</t>
        </is>
      </c>
      <c r="AU117" t="inlineStr">
        <is>
          <t>2|3</t>
        </is>
      </c>
      <c r="AV117" t="inlineStr">
        <is>
          <t>|</t>
        </is>
      </c>
      <c r="AW117" t="inlineStr">
        <is>
          <t>bezskaidras naudas instruments|instruments, kas nav skaidrā nauda</t>
        </is>
      </c>
      <c r="AX117" t="inlineStr">
        <is>
          <t>2|2</t>
        </is>
      </c>
      <c r="AY117" t="inlineStr">
        <is>
          <t>preferred|</t>
        </is>
      </c>
      <c r="AZ117" t="inlineStr">
        <is>
          <t>mezz ta' pagament mhux bi flus kontanti</t>
        </is>
      </c>
      <c r="BA117" t="inlineStr">
        <is>
          <t>3</t>
        </is>
      </c>
      <c r="BB117" t="inlineStr">
        <is>
          <t/>
        </is>
      </c>
      <c r="BC117" t="inlineStr">
        <is>
          <t>niet-contant betaalmiddel|ander betaalmiddel dan contant geld</t>
        </is>
      </c>
      <c r="BD117" t="inlineStr">
        <is>
          <t>3|2</t>
        </is>
      </c>
      <c r="BE117" t="inlineStr">
        <is>
          <t>|</t>
        </is>
      </c>
      <c r="BF117" t="inlineStr">
        <is>
          <t>bezgotówkowe środki płatnicze</t>
        </is>
      </c>
      <c r="BG117" t="inlineStr">
        <is>
          <t>3</t>
        </is>
      </c>
      <c r="BH117" t="inlineStr">
        <is>
          <t/>
        </is>
      </c>
      <c r="BI117" t="inlineStr">
        <is>
          <t>instrumento não expresso em numerário</t>
        </is>
      </c>
      <c r="BJ117" t="inlineStr">
        <is>
          <t>3</t>
        </is>
      </c>
      <c r="BK117" t="inlineStr">
        <is>
          <t/>
        </is>
      </c>
      <c r="BL117" t="inlineStr">
        <is>
          <t>mijloc de plată fără numerar</t>
        </is>
      </c>
      <c r="BM117" t="inlineStr">
        <is>
          <t>3</t>
        </is>
      </c>
      <c r="BN117" t="inlineStr">
        <is>
          <t/>
        </is>
      </c>
      <c r="BO117" t="inlineStr">
        <is>
          <t>nepeňažný nástroj|bezhotovostné platobné prostriedky</t>
        </is>
      </c>
      <c r="BP117" t="inlineStr">
        <is>
          <t>2|2</t>
        </is>
      </c>
      <c r="BQ117" t="inlineStr">
        <is>
          <t>|</t>
        </is>
      </c>
      <c r="BR117" t="inlineStr">
        <is>
          <t>negotovinsko plačilno sredstvo</t>
        </is>
      </c>
      <c r="BS117" t="inlineStr">
        <is>
          <t>3</t>
        </is>
      </c>
      <c r="BT117" t="inlineStr">
        <is>
          <t/>
        </is>
      </c>
      <c r="BU117" t="inlineStr">
        <is>
          <t>andra betalningsmedel än kontanter</t>
        </is>
      </c>
      <c r="BV117" t="inlineStr">
        <is>
          <t>2</t>
        </is>
      </c>
      <c r="BW117" t="inlineStr">
        <is>
          <t/>
        </is>
      </c>
      <c r="BX117" t="inlineStr">
        <is>
          <t>метод на плащане за стоки и услуги, който не включва пари в брой, както е определен в Директива (ЕС) 2019/713</t>
        </is>
      </c>
      <c r="BY117" t="inlineStr">
        <is>
          <t>hmotný platební nástroj s výjimkou zákonného platidla (bankovek a mincí)</t>
        </is>
      </c>
      <c r="BZ117" t="inlineStr">
        <is>
          <t>betalingsmetode, der ikke involverer kontante penge</t>
        </is>
      </c>
      <c r="CA117" t="inlineStr">
        <is>
          <t>Methode der Bezahlung für Waren und Dienstleistungen, die keinen Bargeldtransfer umfasst</t>
        </is>
      </c>
      <c r="CB117" t="inlineStr">
        <is>
          <t>μέθοδος πληρωμής για προϊόντα ή υπηρεσίες η οποία δεν περιλαμβάνει τη χρήση μετρητών</t>
        </is>
      </c>
      <c r="CC117" t="inlineStr">
        <is>
          <t>method of paying for goods and services that does not involve the exchange of cash, &lt;i&gt;as defined in Directive (EU) 2019/713&lt;/i&gt;</t>
        </is>
      </c>
      <c r="CD117" t="inlineStr">
        <is>
          <t>Método para pagar bienes y servicios sin recurrir a monedas o billetes.</t>
        </is>
      </c>
      <c r="CE117" t="inlineStr">
        <is>
          <t>meetod, mis võimaldab kasutajal maksta kauba ja teenuste eest ilma münte või rahakupüüre kasutamata</t>
        </is>
      </c>
      <c r="CF117" t="inlineStr">
        <is>
          <t>maksutapa, jossa tavaroista
ja palveluista maksetaan ilman käteisrahaa &lt;a href="https://eur-lex.europa.eu/legal-content/FI/TXT/?uri=CELEX:32019L0713" target="_blank"&gt;direktiivissä (EU) 2019/713&lt;/a&gt; määritetyllä tavalla</t>
        </is>
      </c>
      <c r="CG117" t="inlineStr">
        <is>
          <t>méthode qui permet de payer des biens et des services sans faire usage de pièces ou de billets</t>
        </is>
      </c>
      <c r="CH117" t="inlineStr">
        <is>
          <t/>
        </is>
      </c>
      <c r="CI117" t="inlineStr">
        <is>
          <t>zakonom propisani načini za podmirenje dugovanja i potraživanja koji pretpostavljaju da račun sredstava imaju i dužnik i vjerovnik (nalog za prijenos, nalog za naplatu, nalog za obračun, obračunski ček, akceptni nalog itd.)</t>
        </is>
      </c>
      <c r="CJ117" t="inlineStr">
        <is>
          <t>az áruk és szolgáltatások készpénzmentes kifizetésének módja, az (EU) 2019/713 irányelvben meghatározottak szerint</t>
        </is>
      </c>
      <c r="CK117" t="inlineStr">
        <is>
          <t>metodo di pagamento di beni e servizi che non comporta l'uso di contanti</t>
        </is>
      </c>
      <c r="CL117" t="inlineStr">
        <is>
          <t>apsaugotas materialusis ar nematerialusis įrenginys, daiktas ar įrašas arba jų derinys, išskyrus teisėtą valiutą, kuris leidžia jos turėtojui ar naudotojui tiesiogiai arba kartu atliekant vieną ar daugiau procedūrų pervesti pinigus ar piniginę vertę, be kita ko, naudojant skaitmenines atsiskaitymo priemones</t>
        </is>
      </c>
      <c r="CM117" t="inlineStr">
        <is>
          <t/>
        </is>
      </c>
      <c r="CN117" t="inlineStr">
        <is>
          <t>metodu ta' ħlas għal oġġetti u servizzi li ma jinvolvix l-iskambju ta' flus kontanti, kif definit fid-Direttiva (UE) 2019/713</t>
        </is>
      </c>
      <c r="CO117" t="inlineStr">
        <is>
          <t>middel om voor goederen of diensten te betalen, met uitzondering van contanten</t>
        </is>
      </c>
      <c r="CP117" t="inlineStr">
        <is>
          <t>wszelkie metody umożliwiające płatność bezgotówkową</t>
        </is>
      </c>
      <c r="CQ117" t="inlineStr">
        <is>
          <t>Meio de pagamento de que não envolve numerário, &lt;i&gt;na aceção da Diretiva (UE) 2019/703&lt;/i&gt;.</t>
        </is>
      </c>
      <c r="CR117" t="inlineStr">
        <is>
          <t>metodă de plată pentru bunuri sau servicii care nu întrebuințează numerarul</t>
        </is>
      </c>
      <c r="CS117" t="inlineStr">
        <is>
          <t/>
        </is>
      </c>
      <c r="CT117" t="inlineStr">
        <is>
          <t>način plačevanja
brez neposredne uporabe gotovine, npr. plačilne kartice, čeki, elektronski
denar, ali elektronski prenosi</t>
        </is>
      </c>
      <c r="CU117" t="inlineStr">
        <is>
          <t/>
        </is>
      </c>
    </row>
    <row r="118">
      <c r="A118" s="1" t="str">
        <f>HYPERLINK("https://iate.europa.eu/entry/result/1113018/all", "1113018")</f>
        <v>1113018</v>
      </c>
      <c r="B118" t="inlineStr">
        <is>
          <t>FINANCE</t>
        </is>
      </c>
      <c r="C118" t="inlineStr">
        <is>
          <t>FINANCE|financial institutions and credit;FINANCE|monetary relations;FINANCE|financial institutions and credit|banking;FINANCE|financial institutions and credit|credit policy</t>
        </is>
      </c>
      <c r="D118" t="inlineStr">
        <is>
          <t>eвропейски междубанков лихвен процент|EURIBOR</t>
        </is>
      </c>
      <c r="E118" t="inlineStr">
        <is>
          <t>3|3</t>
        </is>
      </c>
      <c r="F118" t="inlineStr">
        <is>
          <t>|</t>
        </is>
      </c>
      <c r="G118" t="inlineStr">
        <is>
          <t/>
        </is>
      </c>
      <c r="H118" t="inlineStr">
        <is>
          <t/>
        </is>
      </c>
      <c r="I118" t="inlineStr">
        <is>
          <t/>
        </is>
      </c>
      <c r="J118" t="inlineStr">
        <is>
          <t>Euribor</t>
        </is>
      </c>
      <c r="K118" t="inlineStr">
        <is>
          <t>3</t>
        </is>
      </c>
      <c r="L118" t="inlineStr">
        <is>
          <t/>
        </is>
      </c>
      <c r="M118" t="inlineStr">
        <is>
          <t>Euribor</t>
        </is>
      </c>
      <c r="N118" t="inlineStr">
        <is>
          <t>3</t>
        </is>
      </c>
      <c r="O118" t="inlineStr">
        <is>
          <t/>
        </is>
      </c>
      <c r="P118" t="inlineStr">
        <is>
          <t>EURIBOR|διατραπεζικό επιτόκιο δανεισμού σε ευρώ</t>
        </is>
      </c>
      <c r="Q118" t="inlineStr">
        <is>
          <t>3|2</t>
        </is>
      </c>
      <c r="R118" t="inlineStr">
        <is>
          <t>|</t>
        </is>
      </c>
      <c r="S118" t="inlineStr">
        <is>
          <t>Euribor|Euro Interbank Offered Rate|Euribor interest rate|EURIBOR|European Interbank Offered Rate offer rate|Euribor rate</t>
        </is>
      </c>
      <c r="T118" t="inlineStr">
        <is>
          <t>3|3|3|3|1|3</t>
        </is>
      </c>
      <c r="U118" t="inlineStr">
        <is>
          <t>|||||</t>
        </is>
      </c>
      <c r="V118" t="inlineStr">
        <is>
          <t>euríbor|EURIBOR|tipo de interés de oferta en el mercado interbancario del euro</t>
        </is>
      </c>
      <c r="W118" t="inlineStr">
        <is>
          <t>4|3|4</t>
        </is>
      </c>
      <c r="X118" t="inlineStr">
        <is>
          <t>||</t>
        </is>
      </c>
      <c r="Y118" t="inlineStr">
        <is>
          <t/>
        </is>
      </c>
      <c r="Z118" t="inlineStr">
        <is>
          <t/>
        </is>
      </c>
      <c r="AA118" t="inlineStr">
        <is>
          <t/>
        </is>
      </c>
      <c r="AB118" t="inlineStr">
        <is>
          <t>euriborkorko|euribor</t>
        </is>
      </c>
      <c r="AC118" t="inlineStr">
        <is>
          <t>3|3</t>
        </is>
      </c>
      <c r="AD118" t="inlineStr">
        <is>
          <t>|</t>
        </is>
      </c>
      <c r="AE118" t="inlineStr">
        <is>
          <t>taux interbancaire offert en euros|EURIBOR|Euribor|taux interbancaire exprimé en euros|taux d'intérêt Euribor</t>
        </is>
      </c>
      <c r="AF118" t="inlineStr">
        <is>
          <t>0|3|0|0|3</t>
        </is>
      </c>
      <c r="AG118" t="inlineStr">
        <is>
          <t>||||</t>
        </is>
      </c>
      <c r="AH118" t="inlineStr">
        <is>
          <t>Ráta Tairgthe Idirbhainc an euro|Euribor</t>
        </is>
      </c>
      <c r="AI118" t="inlineStr">
        <is>
          <t>3|3</t>
        </is>
      </c>
      <c r="AJ118" t="inlineStr">
        <is>
          <t>|</t>
        </is>
      </c>
      <c r="AK118" t="inlineStr">
        <is>
          <t/>
        </is>
      </c>
      <c r="AL118" t="inlineStr">
        <is>
          <t/>
        </is>
      </c>
      <c r="AM118" t="inlineStr">
        <is>
          <t/>
        </is>
      </c>
      <c r="AN118" t="inlineStr">
        <is>
          <t>európai bankközi kamatláb|Euribor|európai irányadó bankközi kamatláb</t>
        </is>
      </c>
      <c r="AO118" t="inlineStr">
        <is>
          <t>4|4|3</t>
        </is>
      </c>
      <c r="AP118" t="inlineStr">
        <is>
          <t>preferred||</t>
        </is>
      </c>
      <c r="AQ118" t="inlineStr">
        <is>
          <t>Euribor|tasso di interesse Euribor|tasso interbancario in euro|tasso Euribor|EURIBOR</t>
        </is>
      </c>
      <c r="AR118" t="inlineStr">
        <is>
          <t>3|3|3|3|3</t>
        </is>
      </c>
      <c r="AS118" t="inlineStr">
        <is>
          <t>||||</t>
        </is>
      </c>
      <c r="AT118" t="inlineStr">
        <is>
          <t>euro tarpbankinio skolinimo palūkanų norma|EURIBOR</t>
        </is>
      </c>
      <c r="AU118" t="inlineStr">
        <is>
          <t>3|3</t>
        </is>
      </c>
      <c r="AV118" t="inlineStr">
        <is>
          <t>|</t>
        </is>
      </c>
      <c r="AW118" t="inlineStr">
        <is>
          <t>&lt;i&gt;EURIBOR&lt;/i&gt;</t>
        </is>
      </c>
      <c r="AX118" t="inlineStr">
        <is>
          <t>3</t>
        </is>
      </c>
      <c r="AY118" t="inlineStr">
        <is>
          <t/>
        </is>
      </c>
      <c r="AZ118" t="inlineStr">
        <is>
          <t>Euro Interbank Offered Rate|EURIBOR|rata interbankarja offruta f’Euro|rata Euribor</t>
        </is>
      </c>
      <c r="BA118" t="inlineStr">
        <is>
          <t>3|3|3|3</t>
        </is>
      </c>
      <c r="BB118" t="inlineStr">
        <is>
          <t>|||</t>
        </is>
      </c>
      <c r="BC118" t="inlineStr">
        <is>
          <t>Euribor|euro interbank offered rate</t>
        </is>
      </c>
      <c r="BD118" t="inlineStr">
        <is>
          <t>3|3</t>
        </is>
      </c>
      <c r="BE118" t="inlineStr">
        <is>
          <t>|</t>
        </is>
      </c>
      <c r="BF118" t="inlineStr">
        <is>
          <t>EURIBOR</t>
        </is>
      </c>
      <c r="BG118" t="inlineStr">
        <is>
          <t>3</t>
        </is>
      </c>
      <c r="BH118" t="inlineStr">
        <is>
          <t/>
        </is>
      </c>
      <c r="BI118" t="inlineStr">
        <is>
          <t>taxa de juro interbancária de oferta do euro|Euribor|taxa de juro interbancária da área do euro</t>
        </is>
      </c>
      <c r="BJ118" t="inlineStr">
        <is>
          <t>3|3|3</t>
        </is>
      </c>
      <c r="BK118" t="inlineStr">
        <is>
          <t>||</t>
        </is>
      </c>
      <c r="BL118" t="inlineStr">
        <is>
          <t>rata dobânzii interbancare oferită la operațiunile în euro|EURIBOR</t>
        </is>
      </c>
      <c r="BM118" t="inlineStr">
        <is>
          <t>3|3</t>
        </is>
      </c>
      <c r="BN118" t="inlineStr">
        <is>
          <t>|</t>
        </is>
      </c>
      <c r="BO118" t="inlineStr">
        <is>
          <t>EURIBOR|medzibanková referenčná sadzba v rámci EMU|sadzba EURIBOR</t>
        </is>
      </c>
      <c r="BP118" t="inlineStr">
        <is>
          <t>3|3|3</t>
        </is>
      </c>
      <c r="BQ118" t="inlineStr">
        <is>
          <t>||</t>
        </is>
      </c>
      <c r="BR118" t="inlineStr">
        <is>
          <t>Euribor|EURIBOR</t>
        </is>
      </c>
      <c r="BS118" t="inlineStr">
        <is>
          <t>3|3</t>
        </is>
      </c>
      <c r="BT118" t="inlineStr">
        <is>
          <t>|</t>
        </is>
      </c>
      <c r="BU118" t="inlineStr">
        <is>
          <t>Euribor</t>
        </is>
      </c>
      <c r="BV118" t="inlineStr">
        <is>
          <t>3</t>
        </is>
      </c>
      <c r="BW118" t="inlineStr">
        <is>
          <t/>
        </is>
      </c>
      <c r="BX118" t="inlineStr">
        <is>
          <t>средното лихвено равнище, при което банките в еврозоната си разменят срочни депозити в евро</t>
        </is>
      </c>
      <c r="BY118" t="inlineStr">
        <is>
          <t/>
        </is>
      </c>
      <c r="BZ118" t="inlineStr">
        <is>
          <t>referencerente for afgivelse af usikret euroudlån fra et kreditværdigt pengeinstitut til et andet</t>
        </is>
      </c>
      <c r="CA118" t="inlineStr">
        <is>
          <t>Zinssatz, den europäische Banken voneinander beim Handel von Einlagen mit einer festgelegten Laufzeit von einer Woche sowie zwischen einem und zwölf Monaten verlangen</t>
        </is>
      </c>
      <c r="CB118" t="inlineStr">
        <is>
          <t>Το επιτόκιο με το οποίο μια τράπεζα υψηλής φερεγγυότητας (prime bank) είναι διατεθειμένη να δανείσει κεφάλαια σε ευρώ σε άλλη τράπεζα υψηλής φερεγγυότητας. Το EURIBOR υπολογίζεται καθημερινά για τις διατραπεζικές καταθέσεις με διάφορες διάρκειες έως 12 μηνών.</t>
        </is>
      </c>
      <c r="CC118" t="inlineStr">
        <is>
          <t>rate at which Euro interbank term deposits are offered by one prime bank to another prime bank within the EMU zone, published at 11:00 a.m. (CET) for spot value (T+2)</t>
        </is>
      </c>
      <c r="CD118" t="inlineStr">
        <is>
          <t>&lt;div&gt;Tipo de interés de ofer?ta al que una entidad de crédito importante está dispuesta a prestar fondos en euros a otra, calculado 
diariamente para los depósitos interbancarios con distintos vencimientos hasta doce meses.&lt;br&gt;&lt;/div&gt;</t>
        </is>
      </c>
      <c r="CE118" t="inlineStr">
        <is>
          <t/>
        </is>
      </c>
      <c r="CF118" t="inlineStr">
        <is>
          <t>euroalueen markkinoilla muodostuva markkina- ja viitekorko</t>
        </is>
      </c>
      <c r="CG118" t="inlineStr">
        <is>
          <t>taux d’intérêt moyen auquel les banques européennes de premier plan se consentent des prêts en euros</t>
        </is>
      </c>
      <c r="CH118" t="inlineStr">
        <is>
          <t/>
        </is>
      </c>
      <c r="CI118" t="inlineStr">
        <is>
          <t/>
        </is>
      </c>
      <c r="CJ118" t="inlineStr">
        <is>
          <t>a frankfurti bankközi piacon jegyzett, az Európai Központi Bank vonatkozó szabályzatának mindenkori előírásai szerint megállapított ajánlati kamatláb</t>
        </is>
      </c>
      <c r="CK118" t="inlineStr">
        <is>
          <t>tasso medio praticato tra banche primarie sui depositi interbancari a breve termine in euro calcolato quotidianamente alle 11, ora dell’Europa centrale</t>
        </is>
      </c>
      <c r="CL118" t="inlineStr">
        <is>
          <t>vidutinė tarpbankinė palūkanų norma, už kurią aukštą kredito reitingą turintys bankai skolintų lėšų eurais kitiems aukštą kredito reitingą turintiems bankams Europos tarpbankinėje rinkoje. Šį rodiklį apskaičiuoja Europos bankų federacija, remdamasi savo atrinktų aktyviausių tarpbankinės rinkos dalyvių skelbiamomis palūkanų normomis. Skaičiuojamas įvairių terminų (nuo 1 savaitės iki 12 mėnesių) EURIBOR</t>
        </is>
      </c>
      <c r="CM118" t="inlineStr">
        <is>
          <t>likme, ar kādu bankas aizņemas līdzekļus Eiropas Savienības valstu starpbanku tirgū</t>
        </is>
      </c>
      <c r="CN118" t="inlineStr">
        <is>
          <t>rata normattiva ta' referenza, li tiġi ppubblikata kuljum fil-11:00am (CET) bħala valur spot (T+2) u li biha jiġu offruti depożiti ta' żmien fiss f'Euro fis-suq interbankarju minn bank primarju wieħed għal bank primarju ieħor fiż-żona tal-Unjoni Ekonomika u Monetarja</t>
        </is>
      </c>
      <c r="CO118" t="inlineStr">
        <is>
          <t>rente waartegen een primaire bank bereid is kredieten in euro te verlenen aan een andere primaire bank, zoals meegedeeld door een groep van deelnemende banken</t>
        </is>
      </c>
      <c r="CP118" t="inlineStr">
        <is>
          <t>stawka oprocentowania depozytów międzybankowych w euro</t>
        </is>
      </c>
      <c r="CQ118" t="inlineStr">
        <is>
          <t>Taxa de juro média, para cuja definição concorrem vários bancos, válida para depósitos entre eles e cotada com base na convenção de contagem de dias de Actual/360, isto é, para o cálculo dos juros dos depósitos considera-se o número real de dias decorridos, em proporção do ano de 360 dias.</t>
        </is>
      </c>
      <c r="CR118" t="inlineStr">
        <is>
          <t>rata dobânzii la care băncile europene se împrumută între ele în euro&lt;p&gt;rata dobânzii pe piața monetară pentru depozitele în euro plasate de bănci&lt;/p&gt;</t>
        </is>
      </c>
      <c r="CS118" t="inlineStr">
        <is>
          <t>sadzba, za ktorú sú termínované vklady v eure ponúkané jednou bankou inej banke na medzibankovom trhu</t>
        </is>
      </c>
      <c r="CT118" t="inlineStr">
        <is>
          <t>obrestna mera, po kateri je prvorazredna banka pripravljena posoditi finančna sredstva v eurih drugi prvorazredni banki</t>
        </is>
      </c>
      <c r="CU118" t="inlineStr">
        <is>
          <t/>
        </is>
      </c>
    </row>
    <row r="119">
      <c r="A119" s="1" t="str">
        <f>HYPERLINK("https://iate.europa.eu/entry/result/891793/all", "891793")</f>
        <v>891793</v>
      </c>
      <c r="B119" t="inlineStr">
        <is>
          <t>LAW</t>
        </is>
      </c>
      <c r="C119" t="inlineStr">
        <is>
          <t>LAW|criminal law|offence</t>
        </is>
      </c>
      <c r="D119" t="inlineStr">
        <is>
          <t>предикатно престъпление</t>
        </is>
      </c>
      <c r="E119" t="inlineStr">
        <is>
          <t>3</t>
        </is>
      </c>
      <c r="F119" t="inlineStr">
        <is>
          <t/>
        </is>
      </c>
      <c r="G119" t="inlineStr">
        <is>
          <t>predikativní trestný čin</t>
        </is>
      </c>
      <c r="H119" t="inlineStr">
        <is>
          <t>3</t>
        </is>
      </c>
      <c r="I119" t="inlineStr">
        <is>
          <t/>
        </is>
      </c>
      <c r="J119" t="inlineStr">
        <is>
          <t>førforbrydelse|prædikatforbrydelse|underliggende lovovertrædelse|forudgående forbrydelse|underliggende forbrydelse</t>
        </is>
      </c>
      <c r="K119" t="inlineStr">
        <is>
          <t>3|3|3|2|3</t>
        </is>
      </c>
      <c r="L119" t="inlineStr">
        <is>
          <t>||||</t>
        </is>
      </c>
      <c r="M119" t="inlineStr">
        <is>
          <t>Haupttat|Vortat</t>
        </is>
      </c>
      <c r="N119" t="inlineStr">
        <is>
          <t>4|4</t>
        </is>
      </c>
      <c r="O119" t="inlineStr">
        <is>
          <t>|</t>
        </is>
      </c>
      <c r="P119" t="inlineStr">
        <is>
          <t>βασικό αδίκημα|κύριο αδίκημα</t>
        </is>
      </c>
      <c r="Q119" t="inlineStr">
        <is>
          <t>3|3</t>
        </is>
      </c>
      <c r="R119" t="inlineStr">
        <is>
          <t>preferred|</t>
        </is>
      </c>
      <c r="S119" t="inlineStr">
        <is>
          <t>predicate offence|predicate crime|predicate offense</t>
        </is>
      </c>
      <c r="T119" t="inlineStr">
        <is>
          <t>3|1|1</t>
        </is>
      </c>
      <c r="U119" t="inlineStr">
        <is>
          <t>||</t>
        </is>
      </c>
      <c r="V119" t="inlineStr">
        <is>
          <t>delito principal</t>
        </is>
      </c>
      <c r="W119" t="inlineStr">
        <is>
          <t>3</t>
        </is>
      </c>
      <c r="X119" t="inlineStr">
        <is>
          <t/>
        </is>
      </c>
      <c r="Y119" t="inlineStr">
        <is>
          <t>eelkuritegu</t>
        </is>
      </c>
      <c r="Z119" t="inlineStr">
        <is>
          <t>3</t>
        </is>
      </c>
      <c r="AA119" t="inlineStr">
        <is>
          <t/>
        </is>
      </c>
      <c r="AB119" t="inlineStr">
        <is>
          <t>esirikos</t>
        </is>
      </c>
      <c r="AC119" t="inlineStr">
        <is>
          <t>3</t>
        </is>
      </c>
      <c r="AD119" t="inlineStr">
        <is>
          <t/>
        </is>
      </c>
      <c r="AE119" t="inlineStr">
        <is>
          <t>infraction d'origine|infraction principale|infraction sous-jacente</t>
        </is>
      </c>
      <c r="AF119" t="inlineStr">
        <is>
          <t>3|3|3</t>
        </is>
      </c>
      <c r="AG119" t="inlineStr">
        <is>
          <t>||</t>
        </is>
      </c>
      <c r="AH119" t="inlineStr">
        <is>
          <t>coir phreideacáide</t>
        </is>
      </c>
      <c r="AI119" t="inlineStr">
        <is>
          <t>3</t>
        </is>
      </c>
      <c r="AJ119" t="inlineStr">
        <is>
          <t/>
        </is>
      </c>
      <c r="AK119" t="inlineStr">
        <is>
          <t>predikatno kazneno djelo</t>
        </is>
      </c>
      <c r="AL119" t="inlineStr">
        <is>
          <t>3</t>
        </is>
      </c>
      <c r="AM119" t="inlineStr">
        <is>
          <t/>
        </is>
      </c>
      <c r="AN119" t="inlineStr">
        <is>
          <t>alapbűncselekmény|alapcselekmény</t>
        </is>
      </c>
      <c r="AO119" t="inlineStr">
        <is>
          <t>4|3</t>
        </is>
      </c>
      <c r="AP119" t="inlineStr">
        <is>
          <t>preferred|</t>
        </is>
      </c>
      <c r="AQ119" t="inlineStr">
        <is>
          <t>reato presupposto</t>
        </is>
      </c>
      <c r="AR119" t="inlineStr">
        <is>
          <t>3</t>
        </is>
      </c>
      <c r="AS119" t="inlineStr">
        <is>
          <t>preferred</t>
        </is>
      </c>
      <c r="AT119" t="inlineStr">
        <is>
          <t>pirminis nusikaltimas</t>
        </is>
      </c>
      <c r="AU119" t="inlineStr">
        <is>
          <t>3</t>
        </is>
      </c>
      <c r="AV119" t="inlineStr">
        <is>
          <t/>
        </is>
      </c>
      <c r="AW119" t="inlineStr">
        <is>
          <t>predikatīvs nodarījums</t>
        </is>
      </c>
      <c r="AX119" t="inlineStr">
        <is>
          <t>3</t>
        </is>
      </c>
      <c r="AY119" t="inlineStr">
        <is>
          <t/>
        </is>
      </c>
      <c r="AZ119" t="inlineStr">
        <is>
          <t>reat predikat</t>
        </is>
      </c>
      <c r="BA119" t="inlineStr">
        <is>
          <t>3</t>
        </is>
      </c>
      <c r="BB119" t="inlineStr">
        <is>
          <t/>
        </is>
      </c>
      <c r="BC119" t="inlineStr">
        <is>
          <t>gronddelict|basisdelict</t>
        </is>
      </c>
      <c r="BD119" t="inlineStr">
        <is>
          <t>3|3</t>
        </is>
      </c>
      <c r="BE119" t="inlineStr">
        <is>
          <t>|</t>
        </is>
      </c>
      <c r="BF119" t="inlineStr">
        <is>
          <t>przestępstwo źródłowe</t>
        </is>
      </c>
      <c r="BG119" t="inlineStr">
        <is>
          <t>3</t>
        </is>
      </c>
      <c r="BH119" t="inlineStr">
        <is>
          <t/>
        </is>
      </c>
      <c r="BI119" t="inlineStr">
        <is>
          <t>infração principal</t>
        </is>
      </c>
      <c r="BJ119" t="inlineStr">
        <is>
          <t>3</t>
        </is>
      </c>
      <c r="BK119" t="inlineStr">
        <is>
          <t/>
        </is>
      </c>
      <c r="BL119" t="inlineStr">
        <is>
          <t>infracțiune premisă|infracțiune predicat</t>
        </is>
      </c>
      <c r="BM119" t="inlineStr">
        <is>
          <t>3|3</t>
        </is>
      </c>
      <c r="BN119" t="inlineStr">
        <is>
          <t>|</t>
        </is>
      </c>
      <c r="BO119" t="inlineStr">
        <is>
          <t>východiskový trestný čin|predikatívny trestný čin</t>
        </is>
      </c>
      <c r="BP119" t="inlineStr">
        <is>
          <t>3|3</t>
        </is>
      </c>
      <c r="BQ119" t="inlineStr">
        <is>
          <t>|</t>
        </is>
      </c>
      <c r="BR119" t="inlineStr">
        <is>
          <t>predhodno kaznivo dejanje</t>
        </is>
      </c>
      <c r="BS119" t="inlineStr">
        <is>
          <t>3</t>
        </is>
      </c>
      <c r="BT119" t="inlineStr">
        <is>
          <t/>
        </is>
      </c>
      <c r="BU119" t="inlineStr">
        <is>
          <t>förbrott</t>
        </is>
      </c>
      <c r="BV119" t="inlineStr">
        <is>
          <t>3</t>
        </is>
      </c>
      <c r="BW119" t="inlineStr">
        <is>
          <t/>
        </is>
      </c>
      <c r="BX119" t="inlineStr">
        <is>
          <t>всяко престъпление, от което са извлечени облаги и които могат да бъдат предмет на престъпление по чл. 6 на Конвенцията на Съвета на Европа относно изпиране, издирване, изземване и конфискация на облагите от престъпление</t>
        </is>
      </c>
      <c r="BY119" t="inlineStr">
        <is>
          <t>jakýkoliv trestný čin,
v jehož důsledku došlo k vytvoření výnosů, které se mohou stát
předmětem trestného činu definovaného v článku 6 Úmluvy organizace spojených národů
proti nadnárodnímu organizovanému zločinu</t>
        </is>
      </c>
      <c r="BZ119" t="inlineStr">
        <is>
          <t>enhver kriminel handling, der har resulteret i et udbytte, som kan blive genstand for en anden kriminel handling</t>
        </is>
      </c>
      <c r="CA119" t="inlineStr">
        <is>
          <t>Die Straftat (rechtswidrige Tat), die zuerst begangen wird, bevor die daraus unrechtmäßig erlangten Vermögenswerte "gewaschen" werden; allg. eine Straftat, die Voraussetzung für einen anderen Straftatbestand ist (z.B. Vermögensdelikte in Bezug auf Hehlerei)</t>
        </is>
      </c>
      <c r="CB119" t="inlineStr">
        <is>
          <t>κάθε ποινικό αδίκημα από το οποίο προήλθαν προϊόντα ικανά να καταστούν αντικείμενο άλλου αδικήματος</t>
        </is>
      </c>
      <c r="CC119" t="inlineStr">
        <is>
          <t>any criminal offence as a result of which proceeds were generated that may become the subject of another offence</t>
        </is>
      </c>
      <c r="CD119" t="inlineStr">
        <is>
          <t>Todo delito penal que genere un producto que, a su vez, pueda ser el objeto de un delito en la forma establecida en el artículo 6 del Convenio relativo al blanqueo, seguimiento, embargo y decomiso de los productos del delito.</t>
        </is>
      </c>
      <c r="CE119" t="inlineStr">
        <is>
          <t>mis tahes kuritegu, millest saadakse kuritegelikku tulu</t>
        </is>
      </c>
      <c r="CF119" t="inlineStr">
        <is>
          <t>rikos, joka on tuottanut sellaista hyötyä, joka voi joutua jonkin toisen rikoksen kohteeksi</t>
        </is>
      </c>
      <c r="CG119" t="inlineStr">
        <is>
          <t>infraction pénale à la suite de laquelle des produits sont générés et susceptibles de devenir l'objet d'une autre infraction</t>
        </is>
      </c>
      <c r="CH119" t="inlineStr">
        <is>
          <t/>
        </is>
      </c>
      <c r="CI119" t="inlineStr">
        <is>
          <t>svako djelo određeno kaznenim ili drugim zakonom kao kazneno djelo te kojim je ostvaren nezakonit prihod koji je predmet kaznenog djela pranja novca</t>
        </is>
      </c>
      <c r="CJ119" t="inlineStr">
        <is>
          <t>bármely olyan bűncselekmény, amelynek eredményeként olyan bevételek keletkeztek, amely egy újabb bűncselekmény tárgyát képezheti</t>
        </is>
      </c>
      <c r="CK119" t="inlineStr">
        <is>
          <t>fatto criminoso che rappresenta, a sua volta, la condizione per la commissione di un altro reato o in
conseguenza del quale si formano dei proventi che possono diventare oggetto di
un altro reato</t>
        </is>
      </c>
      <c r="CL119" t="inlineStr">
        <is>
          <t/>
        </is>
      </c>
      <c r="CM119" t="inlineStr">
        <is>
          <t>jebkurš noziedzīgs nodarījums, kura rezultātā tiek iegūti noziedzīgi līdzekļi, kas var kļūt par šīs Konvencijas 23.pantā definētu noziedzīga nodarījuma objektu</t>
        </is>
      </c>
      <c r="CN119" t="inlineStr">
        <is>
          <t>reat li permezz tiegħu jiġu ġġenerati rikavati li jistgħu jkunu s-suġġett ta' reat ieħor</t>
        </is>
      </c>
      <c r="CO119" t="inlineStr">
        <is>
          <t>eerder strafbaar feit waarvan de resultaten het voorwerp van een ander strafbaar feit kunnen vormen</t>
        </is>
      </c>
      <c r="CP119" t="inlineStr">
        <is>
          <t>każde przestępstwo, wskutek którego zostały uzyskane dochody, które mogą być przedmiotem przestępstwa prania</t>
        </is>
      </c>
      <c r="CQ119" t="inlineStr">
        <is>
          <t>Qualquer infração penal em consequência da qual são gerados produtos, os quais são suscetíveis de se tornarem objeto de uma infração.</t>
        </is>
      </c>
      <c r="CR119" t="inlineStr">
        <is>
          <t/>
        </is>
      </c>
      <c r="CS119" t="inlineStr">
        <is>
          <t>akýkoľvek trestný čin, v ktorého dôsledku boli vytvorené príjmy, ktoré sa môžu stať predmetom trestného činu legalizácie príjmov z trestnej činnosti podľa článku 23 Dohovoru OSN proti korupcii</t>
        </is>
      </c>
      <c r="CT119" t="inlineStr">
        <is>
          <t>vsako kaznivo dejanje, katerega posledica je ustvarjena premoženjska korist, ki lahko postane predmet kaznivega dejanja.</t>
        </is>
      </c>
      <c r="CU119" t="inlineStr">
        <is>
          <t/>
        </is>
      </c>
    </row>
    <row r="120">
      <c r="A120" s="1" t="str">
        <f>HYPERLINK("https://iate.europa.eu/entry/result/3619798/all", "3619798")</f>
        <v>3619798</v>
      </c>
      <c r="B120" t="inlineStr">
        <is>
          <t>FINANCE</t>
        </is>
      </c>
      <c r="C120" t="inlineStr">
        <is>
          <t>FINANCE|free movement of capital|financial market|financial supervision</t>
        </is>
      </c>
      <c r="D120" t="inlineStr">
        <is>
          <t>генерален съвет в състав ЗФР</t>
        </is>
      </c>
      <c r="E120" t="inlineStr">
        <is>
          <t>3</t>
        </is>
      </c>
      <c r="F120" t="inlineStr">
        <is>
          <t/>
        </is>
      </c>
      <c r="G120" t="inlineStr">
        <is>
          <t>generální rada ve složení pro finanční zpravodajské jednotky</t>
        </is>
      </c>
      <c r="H120" t="inlineStr">
        <is>
          <t>3</t>
        </is>
      </c>
      <c r="I120" t="inlineStr">
        <is>
          <t/>
        </is>
      </c>
      <c r="J120" t="inlineStr">
        <is>
          <t>det almindelige råd i FIU-sammensætning</t>
        </is>
      </c>
      <c r="K120" t="inlineStr">
        <is>
          <t>3</t>
        </is>
      </c>
      <c r="L120" t="inlineStr">
        <is>
          <t/>
        </is>
      </c>
      <c r="M120" t="inlineStr">
        <is>
          <t>Verwaltungsrat in der Meldestellen-Zusammensetzung</t>
        </is>
      </c>
      <c r="N120" t="inlineStr">
        <is>
          <t>3</t>
        </is>
      </c>
      <c r="O120" t="inlineStr">
        <is>
          <t/>
        </is>
      </c>
      <c r="P120" t="inlineStr">
        <is>
          <t>γενικό συμβούλιο με σύνθεση ΜΧΠ</t>
        </is>
      </c>
      <c r="Q120" t="inlineStr">
        <is>
          <t>3</t>
        </is>
      </c>
      <c r="R120" t="inlineStr">
        <is>
          <t/>
        </is>
      </c>
      <c r="S120" t="inlineStr">
        <is>
          <t>General Board in FIU composition|General Board in Financial Intelligence Units composition</t>
        </is>
      </c>
      <c r="T120" t="inlineStr">
        <is>
          <t>3|1</t>
        </is>
      </c>
      <c r="U120" t="inlineStr">
        <is>
          <t>|</t>
        </is>
      </c>
      <c r="V120" t="inlineStr">
        <is>
          <t>Junta General en su composición de UIF</t>
        </is>
      </c>
      <c r="W120" t="inlineStr">
        <is>
          <t>3</t>
        </is>
      </c>
      <c r="X120" t="inlineStr">
        <is>
          <t/>
        </is>
      </c>
      <c r="Y120" t="inlineStr">
        <is>
          <t>haldusnõukogu bürookoosseis</t>
        </is>
      </c>
      <c r="Z120" t="inlineStr">
        <is>
          <t>2</t>
        </is>
      </c>
      <c r="AA120" t="inlineStr">
        <is>
          <t/>
        </is>
      </c>
      <c r="AB120" t="inlineStr">
        <is>
          <t>hallintoneuvosto rahanpesun selvittelykeskusten kokoonpanossa</t>
        </is>
      </c>
      <c r="AC120" t="inlineStr">
        <is>
          <t>3</t>
        </is>
      </c>
      <c r="AD120" t="inlineStr">
        <is>
          <t/>
        </is>
      </c>
      <c r="AE120" t="inlineStr">
        <is>
          <t>conseil général dans sa composition «CRF»</t>
        </is>
      </c>
      <c r="AF120" t="inlineStr">
        <is>
          <t>3</t>
        </is>
      </c>
      <c r="AG120" t="inlineStr">
        <is>
          <t/>
        </is>
      </c>
      <c r="AH120" t="inlineStr">
        <is>
          <t>Bord Ginearálta i gcomhdhéanamh AFA</t>
        </is>
      </c>
      <c r="AI120" t="inlineStr">
        <is>
          <t>3</t>
        </is>
      </c>
      <c r="AJ120" t="inlineStr">
        <is>
          <t/>
        </is>
      </c>
      <c r="AK120" t="inlineStr">
        <is>
          <t>opći odbor u sastavu FOJ-eva</t>
        </is>
      </c>
      <c r="AL120" t="inlineStr">
        <is>
          <t>3</t>
        </is>
      </c>
      <c r="AM120" t="inlineStr">
        <is>
          <t/>
        </is>
      </c>
      <c r="AN120" t="inlineStr">
        <is>
          <t>pénzügyi információs egység összetételű igazgatótanács</t>
        </is>
      </c>
      <c r="AO120" t="inlineStr">
        <is>
          <t>2</t>
        </is>
      </c>
      <c r="AP120" t="inlineStr">
        <is>
          <t>proposed</t>
        </is>
      </c>
      <c r="AQ120" t="inlineStr">
        <is>
          <t>consiglio generale nella composizione FIU</t>
        </is>
      </c>
      <c r="AR120" t="inlineStr">
        <is>
          <t>3</t>
        </is>
      </c>
      <c r="AS120" t="inlineStr">
        <is>
          <t/>
        </is>
      </c>
      <c r="AT120" t="inlineStr">
        <is>
          <t>FŽP klausimų bendroji valdyba</t>
        </is>
      </c>
      <c r="AU120" t="inlineStr">
        <is>
          <t>2</t>
        </is>
      </c>
      <c r="AV120" t="inlineStr">
        <is>
          <t/>
        </is>
      </c>
      <c r="AW120" t="inlineStr">
        <is>
          <t>Valde &lt;i&gt;FIU&lt;/i&gt; sastāvā</t>
        </is>
      </c>
      <c r="AX120" t="inlineStr">
        <is>
          <t>2</t>
        </is>
      </c>
      <c r="AY120" t="inlineStr">
        <is>
          <t/>
        </is>
      </c>
      <c r="AZ120" t="inlineStr">
        <is>
          <t>Bord Ġenerali fil-kompożizzjoni tal-UIF</t>
        </is>
      </c>
      <c r="BA120" t="inlineStr">
        <is>
          <t>3</t>
        </is>
      </c>
      <c r="BB120" t="inlineStr">
        <is>
          <t/>
        </is>
      </c>
      <c r="BC120" t="inlineStr">
        <is>
          <t>algemene raad in FIE-samenstelling</t>
        </is>
      </c>
      <c r="BD120" t="inlineStr">
        <is>
          <t>3</t>
        </is>
      </c>
      <c r="BE120" t="inlineStr">
        <is>
          <t/>
        </is>
      </c>
      <c r="BF120" t="inlineStr">
        <is>
          <t>Rada Generalna w składzie właściwym dla jednostek analityki finansowej</t>
        </is>
      </c>
      <c r="BG120" t="inlineStr">
        <is>
          <t>3</t>
        </is>
      </c>
      <c r="BH120" t="inlineStr">
        <is>
          <t/>
        </is>
      </c>
      <c r="BI120" t="inlineStr">
        <is>
          <t>Conselho Geral na composição de UIF</t>
        </is>
      </c>
      <c r="BJ120" t="inlineStr">
        <is>
          <t>3</t>
        </is>
      </c>
      <c r="BK120" t="inlineStr">
        <is>
          <t/>
        </is>
      </c>
      <c r="BL120" t="inlineStr">
        <is>
          <t>Consiliul general reunit în formațiunea consacrată FIU-urilor</t>
        </is>
      </c>
      <c r="BM120" t="inlineStr">
        <is>
          <t>2</t>
        </is>
      </c>
      <c r="BN120" t="inlineStr">
        <is>
          <t>proposed</t>
        </is>
      </c>
      <c r="BO120" t="inlineStr">
        <is>
          <t>generálna rada v zložení jednotiek FIU</t>
        </is>
      </c>
      <c r="BP120" t="inlineStr">
        <is>
          <t>3</t>
        </is>
      </c>
      <c r="BQ120" t="inlineStr">
        <is>
          <t/>
        </is>
      </c>
      <c r="BR120" t="inlineStr">
        <is>
          <t>splošni odbor v sestavi finančnoobveščevalnih enot|splošni odbor v sestavi FIU</t>
        </is>
      </c>
      <c r="BS120" t="inlineStr">
        <is>
          <t>3|3</t>
        </is>
      </c>
      <c r="BT120" t="inlineStr">
        <is>
          <t>|</t>
        </is>
      </c>
      <c r="BU120" t="inlineStr">
        <is>
          <t>styrelsen i sammansättning för finansunderrättelser</t>
        </is>
      </c>
      <c r="BV120" t="inlineStr">
        <is>
          <t>3</t>
        </is>
      </c>
      <c r="BW120" t="inlineStr">
        <is>
          <t/>
        </is>
      </c>
      <c r="BX120" t="inlineStr">
        <is>
          <t/>
        </is>
      </c>
      <c r="BY120" t="inlineStr">
        <is>
          <t>jedno ze dvou složení &lt;a href="https://iate.europa.eu/entry/slideshow/1631780902867/3619795/cs" target="_blank"&gt;generální rady&lt;/a&gt; &lt;a href="https://iate.europa.eu/entry/result/3608553/cs" target="_blank"&gt;Orgánu pro boj proti praní peněz a financování terorismu&lt;/a&gt;, sestávající z vedoucích představitelů &lt;a href="https://iate.europa.eu/entry/slideshow/1631783210123/905466/cs" target="_blank"&gt;finančních zpravodajských jednotek&lt;/a&gt; členských
států&lt;a href="https://iate.europa.eu/entry/slideshow/1631782699727/3573948/cs" target="_blank"&gt;,&lt;/a&gt; které odpovídá za všechna rozhodnutí o přijetí obecně platných aktů, jako jsou regulační a prováděcí technické normy, pokyny, doporučení a stanoviska týkající se finančních zpravodajských jednotek</t>
        </is>
      </c>
      <c r="BZ120" t="inlineStr">
        <is>
          <t/>
        </is>
      </c>
      <c r="CA120" t="inlineStr">
        <is>
          <t/>
        </is>
      </c>
      <c r="CB120" t="inlineStr">
        <is>
          <t>μία από τις δύο εναλλακτικές συνθέσεις του &lt;a href="https://iate.europa.eu/entry/result/3619795" target="_blank"&gt;γενικού συμβουλίου&lt;/a&gt; της &lt;a href="https://iate.europa.eu/entry/slideshow/1633519542661/3619796/en-el#:~:text=https%3A//iate.europa.eu/entry/result/3608553/en-el" target="_blank"&gt;Αρχής για την καταπολέμηση της νομιμοποίησης εσόδων από παράνομες δραστηριότητες και της χρηματοδότησης της τρομοκρατίας&lt;/a&gt;, η οποία απαρτίζεται από τους επικεφαλής των &lt;a href="https://iate.europa.eu/entry/result/905466/en-el" target="_blank"&gt;ΜΧΠ&lt;/a&gt; των κρατών μελών και είναι αρμόδια για την έκδοση πράξεων γενικής εφαρμογής όπως τα ρυθμιστικά και εκτελεστικά τεχνικά πρότυπα, οι κατευθυντήριες γραμμές, οι συστάσεις και οι γνώμες σχετικά με τις ΜΧΠ</t>
        </is>
      </c>
      <c r="CC120" t="inlineStr">
        <is>
          <t>one of the two compositions of the &lt;a href="https://iate.europa.eu/entry/result/3619795" target="_blank"&gt;General Board&lt;/a&gt; of the &lt;a href="https://iate.europa.eu/entry/result/3608553" target="_blank"&gt;Anti Money Laundering Authority&lt;/a&gt;, composed
of the heads of financial intelligence units (FIUs) of Member States and responsible for the adoption of acts
of general application such as the regulatory and implementing technical
standards, guidelines, recommendations, and opinions relating to FIUs</t>
        </is>
      </c>
      <c r="CD120" t="inlineStr">
        <is>
          <t>Una de las dos composiciones de la &lt;a href="https://iate.europa.eu/entry/slideshow/1637149878152/3619795/es" target="_blank"&gt;Junta General&lt;/a&gt; de la propuesta &lt;a href="https://iate.europa.eu/entry/slideshow/1637149386402/3608553/es" target="_blank"&gt;Autoridad de Lucha contra el Blanqueo de Capitales y la Financiación del Terrorismo&lt;/a&gt;, integrada por los responsables de las &lt;a href="https://iate.europa.eu/entry/slideshow/1637150997877/905466/es" target="_blank"&gt;UIF &lt;/a&gt;de los Estados miembros, encargada de la adopción de actos de alcance general, como las normas técnicas de regulación y de ejecución, las directrices, las recomendaciones y los dictámenes relativos a las &lt;a href="https://iate.europa.eu/entry/slideshow/1637150997877/905466/es" target="_blank"&gt;UIF&lt;/a&gt;.</t>
        </is>
      </c>
      <c r="CE120" t="inlineStr">
        <is>
          <t>üks kahest &lt;i&gt;AMLA &lt;/i&gt;&lt;a href="/entry/result/3608553/all" id="ENTRY_TO_ENTRY_CONVERTER" target="_blank"&gt;IATE:3608553&lt;/a&gt; &lt;i&gt;haldusnõukogu &lt;/i&gt;&lt;a href="/entry/result/3629795/all" id="ENTRY_TO_ENTRY_CONVERTER" target="_blank"&gt;IATE:3629795&lt;/a&gt; koosseisust, mis teeb otsuseid, mis käsitlevad selliste üldkohaldatavate õigusaktide vastuvõtmist, nagu regulatiivsed ja rakenduslikud tehnilised standardid, suunised, soovitused ja rahapesu andmebüroodega seotud arvamused ning koosneb liikmesriikide &lt;i&gt;rahapesu andmebüroode&lt;/i&gt; &lt;a href="/entry/result/905466/all" id="ENTRY_TO_ENTRY_CONVERTER" target="_blank"&gt;IATE:905466&lt;/a&gt; juhtidest</t>
        </is>
      </c>
      <c r="CF120" t="inlineStr">
        <is>
          <t/>
        </is>
      </c>
      <c r="CG120" t="inlineStr">
        <is>
          <t>une des deux compositions selon laquelle le &lt;a href="https://iate.europa.eu/entry/result/3619795/fr" target="_blank"&gt;conseil général&lt;/a&gt; de l'&lt;a href="https://iate.europa.eu/entry/result/3608553/fr" target="_blank"&gt;Autorité de lutte contre le blanchiment de capitaux et le financement du terrorisme&lt;/a&gt; peut se réunir et qui regroupe les responsables des &lt;a href="https://iate.europa.eu/entry/result/905466/fr" target="_blank"&gt;cellules de renseignement financier&lt;/a&gt; des États membres</t>
        </is>
      </c>
      <c r="CH120" t="inlineStr">
        <is>
          <t/>
        </is>
      </c>
      <c r="CI120" t="inlineStr">
        <is>
          <t/>
        </is>
      </c>
      <c r="CJ120" t="inlineStr">
        <is>
          <t>a Pénzmosás és Terrorizmusfinanszírozás Elleni Hatóság két különböző összetételű igazgatótanácsainak egyike, amely a tagállami pénzügyi információs egységek vezetőiből áll, és amely általános hatályú jogi aktusok, például a pénzügyi információs egységekre vonatkozó
szabályozás- és végrehajtás-technikai standardok, iránymutatások, ajánlások és
vélemények elfogadásáért felelős</t>
        </is>
      </c>
      <c r="CK120" t="inlineStr">
        <is>
          <t>una delle due composizioni del consiglio generale dell'Autorità per la lotta al riciclaggio e al finanziamento del terrorismo con i capi delle unità di
informazione finanziaria (FIU) negli Stati membri per tutte le decisioni sull'adozione di atti di applicazione generale quali le norme tecniche di regolamentazione e di attuazione, gli orientamenti, le raccomandazioni e i pareri relativi alle FIU</t>
        </is>
      </c>
      <c r="CL120" t="inlineStr">
        <is>
          <t/>
        </is>
      </c>
      <c r="CM120" t="inlineStr">
        <is>
          <t/>
        </is>
      </c>
      <c r="CN120" t="inlineStr">
        <is>
          <t>waħda miż-żewġ kompożizzjonijiet tal-&lt;a href="https://iate.europa.eu/entry/result/3619795/mt" target="_blank"&gt;Bord Ġenerali &lt;/a&gt;u tal-&lt;a href="https://iate.europa.eu/entry/result/3608553/mt" target="_blank"&gt;Awtorità għall-Ġlieda kontra l-Ħasil tal-Flus&lt;/a&gt;, magħmula mill-kapijiet tal-UIF tal-Istati Membri, responsabbli mill-adozzjoni ta' atti ta’ applikazzjoni ġenerali bħall-istandards tekniċi regolatorji u ta’ implimentazzjoni, il-linji gwida, ir-rakkomandazzjonijiet u l-opinjonijiet relatati mal-UIF</t>
        </is>
      </c>
      <c r="CO120" t="inlineStr">
        <is>
          <t>een van de twee mogelijke samenstellingen van de algemene raad van de Autoriteit voor de bestrijding van witwassen en terrorismefinanciering, die bestaat uit de hoofden van de financiële-inlichtingeneenheden (FIE's) van de lidstaten en die verantwoordelijk is voor alle besluiten over de vaststelling van handelingen van algemene strekking, zoals technische regulerings- en uitvoeringsnormen, richtsnoeren, aanbevelingen en adviezen met betrekking tot FIE’s</t>
        </is>
      </c>
      <c r="CP120" t="inlineStr">
        <is>
          <t>jeden z dwóch składów &lt;a href="https://iate.europa.eu/entry/result/3619795/pl" target="_blank"&gt;Rady Generalnej&lt;/a&gt; &lt;a href="https://iate.europa.eu/entry/result/3608553/pl" target="_blank"&gt;Urzędu ds. Przeciwdziałania Praniu Pieniędzy i Finansowaniu Terroryzmu&lt;/a&gt; złożony z szefów jednostek analityki finansowej z państw członkowskich</t>
        </is>
      </c>
      <c r="CQ120" t="inlineStr">
        <is>
          <t>Uma das duas composições do Conselho Geral da &lt;a href="https://iate.europa.eu/entry/result/3608553/pt" target="_blank"&gt;Autoridade para o Combate ao Branqueamento de Capitais e ao Financiamento do Terrorismo&lt;/a&gt;, responsável por todas as decisões relativas à adoção de atos de aplicação geral, tais como normas técnicas de regulamentação e de execução, orientações, recomendações e pareceres relativos às Unidades de Informação Financeira [UIF], e que é composta pelos responsáveis das UIF dos Estados-Membros.</t>
        </is>
      </c>
      <c r="CR120" t="inlineStr">
        <is>
          <t/>
        </is>
      </c>
      <c r="CS120" t="inlineStr">
        <is>
          <t>jedno z dvoch zložení &lt;a href="https://iate.europa.eu/entry/slideshow/1633328214507/3619795/sk" target="_blank"&gt;generálnej rady&lt;/a&gt; &lt;a href="https://iate.europa.eu/entry/result/3608553/sk" target="_blank"&gt;Úradu pre boj proti praniu špinavých peňazí a financovaniu terorizmu&lt;/a&gt; zložené z vedúcich pracovníkov &lt;a href="https://iate.europa.eu/entry/slideshow/1633330100019/905466/sk" target="_blank"&gt;finančných spravodajských jednotiek&lt;/a&gt; (FIU) členských štátov a zodpovedné za prijímanie všeobecne záväzných aktov, ako sú regulačné a vykonávacie technické predpisy, usmernenia, odporúčania a stanoviská týkajúce sa jednotiek FIU</t>
        </is>
      </c>
      <c r="CT120" t="inlineStr">
        <is>
          <t>ena od dveh sestav splošnega odbora&lt;a href="https://iate.europa.eu/entry/slideshow/1635342534306/3608553/sl" target="_blank"&gt; Organa za preprečevanje pranja denarja in financiranja terorizma (AMLA)&lt;/a&gt;, ki ga sestavljajo predsednik AMLA, vodje finančnoobveščevalnih enot in en predstavnik Komisije, odgovoren pa je za odločitve o sprejetju splošno veljavnih aktov, kot so regulativni in izvedbeni tehnični standardi, smernice, priporočila in mnenja v zvezi s finančnoobveščevalnimi enotami</t>
        </is>
      </c>
      <c r="CU120" t="inlineStr">
        <is>
          <t/>
        </is>
      </c>
    </row>
    <row r="121">
      <c r="A121" s="1" t="str">
        <f>HYPERLINK("https://iate.europa.eu/entry/result/3502241/all", "3502241")</f>
        <v>3502241</v>
      </c>
      <c r="B121" t="inlineStr">
        <is>
          <t>SOCIAL QUESTIONS;FINANCE</t>
        </is>
      </c>
      <c r="C121" t="inlineStr">
        <is>
          <t>SOCIAL QUESTIONS;FINANCE</t>
        </is>
      </c>
      <c r="D121" t="inlineStr">
        <is>
          <t>финансово приобщаване</t>
        </is>
      </c>
      <c r="E121" t="inlineStr">
        <is>
          <t>2</t>
        </is>
      </c>
      <c r="F121" t="inlineStr">
        <is>
          <t/>
        </is>
      </c>
      <c r="G121" t="inlineStr">
        <is>
          <t>finanční začlenění</t>
        </is>
      </c>
      <c r="H121" t="inlineStr">
        <is>
          <t>3</t>
        </is>
      </c>
      <c r="I121" t="inlineStr">
        <is>
          <t/>
        </is>
      </c>
      <c r="J121" t="inlineStr">
        <is>
          <t/>
        </is>
      </c>
      <c r="K121" t="inlineStr">
        <is>
          <t/>
        </is>
      </c>
      <c r="L121" t="inlineStr">
        <is>
          <t/>
        </is>
      </c>
      <c r="M121" t="inlineStr">
        <is>
          <t>finanzielle Teilhabe|finanzielle Inklusion|Einbindung in das Finanzsystem</t>
        </is>
      </c>
      <c r="N121" t="inlineStr">
        <is>
          <t>3|3|3</t>
        </is>
      </c>
      <c r="O121" t="inlineStr">
        <is>
          <t>||</t>
        </is>
      </c>
      <c r="P121" t="inlineStr">
        <is>
          <t>χρηματοπιστωτική ένταξη</t>
        </is>
      </c>
      <c r="Q121" t="inlineStr">
        <is>
          <t>4</t>
        </is>
      </c>
      <c r="R121" t="inlineStr">
        <is>
          <t/>
        </is>
      </c>
      <c r="S121" t="inlineStr">
        <is>
          <t>financial inclusion</t>
        </is>
      </c>
      <c r="T121" t="inlineStr">
        <is>
          <t>3</t>
        </is>
      </c>
      <c r="U121" t="inlineStr">
        <is>
          <t/>
        </is>
      </c>
      <c r="V121" t="inlineStr">
        <is>
          <t>inclusión financiera</t>
        </is>
      </c>
      <c r="W121" t="inlineStr">
        <is>
          <t>3</t>
        </is>
      </c>
      <c r="X121" t="inlineStr">
        <is>
          <t/>
        </is>
      </c>
      <c r="Y121" t="inlineStr">
        <is>
          <t/>
        </is>
      </c>
      <c r="Z121" t="inlineStr">
        <is>
          <t/>
        </is>
      </c>
      <c r="AA121" t="inlineStr">
        <is>
          <t/>
        </is>
      </c>
      <c r="AB121" t="inlineStr">
        <is>
          <t>mahdollisuus käyttää rahoituspalveluja|taloudellinen osallisuus</t>
        </is>
      </c>
      <c r="AC121" t="inlineStr">
        <is>
          <t>3|2</t>
        </is>
      </c>
      <c r="AD121" t="inlineStr">
        <is>
          <t>|</t>
        </is>
      </c>
      <c r="AE121" t="inlineStr">
        <is>
          <t>inclusion financière</t>
        </is>
      </c>
      <c r="AF121" t="inlineStr">
        <is>
          <t>3</t>
        </is>
      </c>
      <c r="AG121" t="inlineStr">
        <is>
          <t/>
        </is>
      </c>
      <c r="AH121" t="inlineStr">
        <is>
          <t>cuimsiú airgeadais</t>
        </is>
      </c>
      <c r="AI121" t="inlineStr">
        <is>
          <t>3</t>
        </is>
      </c>
      <c r="AJ121" t="inlineStr">
        <is>
          <t/>
        </is>
      </c>
      <c r="AK121" t="inlineStr">
        <is>
          <t>financijska uključenost</t>
        </is>
      </c>
      <c r="AL121" t="inlineStr">
        <is>
          <t>2</t>
        </is>
      </c>
      <c r="AM121" t="inlineStr">
        <is>
          <t/>
        </is>
      </c>
      <c r="AN121" t="inlineStr">
        <is>
          <t>a pénzügyi kirekesztés felszámolása|a pénzügyi kirekesztődés felszámolása|pénzügyi befogadás</t>
        </is>
      </c>
      <c r="AO121" t="inlineStr">
        <is>
          <t>3|3|3</t>
        </is>
      </c>
      <c r="AP121" t="inlineStr">
        <is>
          <t>||</t>
        </is>
      </c>
      <c r="AQ121" t="inlineStr">
        <is>
          <t>inclusione finanziaria</t>
        </is>
      </c>
      <c r="AR121" t="inlineStr">
        <is>
          <t>3</t>
        </is>
      </c>
      <c r="AS121" t="inlineStr">
        <is>
          <t/>
        </is>
      </c>
      <c r="AT121" t="inlineStr">
        <is>
          <t>finansinė įtrauktis</t>
        </is>
      </c>
      <c r="AU121" t="inlineStr">
        <is>
          <t>3</t>
        </is>
      </c>
      <c r="AV121" t="inlineStr">
        <is>
          <t/>
        </is>
      </c>
      <c r="AW121" t="inlineStr">
        <is>
          <t>finansiālā integrācija</t>
        </is>
      </c>
      <c r="AX121" t="inlineStr">
        <is>
          <t>3</t>
        </is>
      </c>
      <c r="AY121" t="inlineStr">
        <is>
          <t/>
        </is>
      </c>
      <c r="AZ121" t="inlineStr">
        <is>
          <t>inklużjoni finanzjarja</t>
        </is>
      </c>
      <c r="BA121" t="inlineStr">
        <is>
          <t>3</t>
        </is>
      </c>
      <c r="BB121" t="inlineStr">
        <is>
          <t/>
        </is>
      </c>
      <c r="BC121" t="inlineStr">
        <is>
          <t>financiële insluiting|financiële inclusie</t>
        </is>
      </c>
      <c r="BD121" t="inlineStr">
        <is>
          <t>3|3</t>
        </is>
      </c>
      <c r="BE121" t="inlineStr">
        <is>
          <t>|</t>
        </is>
      </c>
      <c r="BF121" t="inlineStr">
        <is>
          <t>włączenie społeczne pod względem finansowym|włączenie finansowe</t>
        </is>
      </c>
      <c r="BG121" t="inlineStr">
        <is>
          <t>3|3</t>
        </is>
      </c>
      <c r="BH121" t="inlineStr">
        <is>
          <t>|</t>
        </is>
      </c>
      <c r="BI121" t="inlineStr">
        <is>
          <t>inclusão financeira</t>
        </is>
      </c>
      <c r="BJ121" t="inlineStr">
        <is>
          <t>3</t>
        </is>
      </c>
      <c r="BK121" t="inlineStr">
        <is>
          <t/>
        </is>
      </c>
      <c r="BL121" t="inlineStr">
        <is>
          <t/>
        </is>
      </c>
      <c r="BM121" t="inlineStr">
        <is>
          <t/>
        </is>
      </c>
      <c r="BN121" t="inlineStr">
        <is>
          <t/>
        </is>
      </c>
      <c r="BO121" t="inlineStr">
        <is>
          <t/>
        </is>
      </c>
      <c r="BP121" t="inlineStr">
        <is>
          <t/>
        </is>
      </c>
      <c r="BQ121" t="inlineStr">
        <is>
          <t/>
        </is>
      </c>
      <c r="BR121" t="inlineStr">
        <is>
          <t>finančna vključenost</t>
        </is>
      </c>
      <c r="BS121" t="inlineStr">
        <is>
          <t>2</t>
        </is>
      </c>
      <c r="BT121" t="inlineStr">
        <is>
          <t/>
        </is>
      </c>
      <c r="BU121" t="inlineStr">
        <is>
          <t/>
        </is>
      </c>
      <c r="BV121" t="inlineStr">
        <is>
          <t/>
        </is>
      </c>
      <c r="BW121" t="inlineStr">
        <is>
          <t/>
        </is>
      </c>
      <c r="BX121" t="inlineStr">
        <is>
          <t>предоставяне на достъп до финансови услуги на разумна цена за всички физически лица и предприятия, независимо от нетната им стойност и размера; финансовото приобщаване има за цел да преодолее и да предложи решения на ограниченията, които пречат на хората да вземат участие във финансовия сектор</t>
        </is>
      </c>
      <c r="BY121" t="inlineStr">
        <is>
          <t/>
        </is>
      </c>
      <c r="BZ121" t="inlineStr">
        <is>
          <t/>
        </is>
      </c>
      <c r="CA121" t="inlineStr">
        <is>
          <t>Einbindung aller Menschen in den Finanzmarkt</t>
        </is>
      </c>
      <c r="CB121" t="inlineStr">
        <is>
          <t/>
        </is>
      </c>
      <c r="CC121" t="inlineStr">
        <is>
          <t>pursuit of making financial services accessible at affordable costs to all individuals and businesses, irrespective of net worth and size respectively</t>
        </is>
      </c>
      <c r="CD121" t="inlineStr">
        <is>
          <t>Conjunto de prácticas y políticas dirigidas a facilitar el acceso a los servicios bancarios a las personas o grupos que no tienen acceso a los mismos o que solo tienen un acceso limitado.</t>
        </is>
      </c>
      <c r="CE121" t="inlineStr">
        <is>
          <t/>
        </is>
      </c>
      <c r="CF121" t="inlineStr">
        <is>
          <t/>
        </is>
      </c>
      <c r="CG121" t="inlineStr">
        <is>
          <t>ensemble des dispositifs mis en place pour lutter contre l’exclusion bancaire et financière</t>
        </is>
      </c>
      <c r="CH121" t="inlineStr">
        <is>
          <t/>
        </is>
      </c>
      <c r="CI121" t="inlineStr">
        <is>
          <t>mogućnost ljudi i tvrtki da pristupe sigurnim, prikladnim i povoljnim plaćanjima i drugim financijskim uslugama te ih upotrebljavati kako bi zadovoljili svakodnevne potrebe i dugoročne ciljeve</t>
        </is>
      </c>
      <c r="CJ121" t="inlineStr">
        <is>
          <t>a banki, pénzügyi szolgáltatások körének kiterjesztése azokra a társadalmi rétegekre is, amelyek szociális, gazdasági, földrajzi vagy más okokból nem tudnak igénybe venni ilyen szolgáltatásokat</t>
        </is>
      </c>
      <c r="CK121" t="inlineStr">
        <is>
          <t>complesso di attività sviluppate per favorire l’accesso ai servizi bancari di soggetti e organizzazioni non ancora del tutto integrati nel sistema finanziario ordinario.</t>
        </is>
      </c>
      <c r="CL121" t="inlineStr">
        <is>
          <t/>
        </is>
      </c>
      <c r="CM121" t="inlineStr">
        <is>
          <t/>
        </is>
      </c>
      <c r="CN121" t="inlineStr">
        <is>
          <t>Pjattaforma Ewropea kontra l-faqas u l-esklużjoni soċjali, li tikkunsidra żewġ elementi prinċipali: teħid ta' deċiżjonijiet finanzjarji tajbin u l-aċċess għal prodotti u servizzi adatti</t>
        </is>
      </c>
      <c r="CO121" t="inlineStr">
        <is>
          <t>"leveren van betaalbare financiële diensten en het toegankelijk zijn van deze diensten voor de meerderheid van de bevolking, ook bij de arme bevolking en lage-inkomensgroepen"</t>
        </is>
      </c>
      <c r="CP121" t="inlineStr">
        <is>
          <t>proces polegający na zwiększaniu liczby osób korzystających z usług finansowych</t>
        </is>
      </c>
      <c r="CQ121" t="inlineStr">
        <is>
          <t>Processo que promove o acesso a serviços financeiros por parte dos membros da sociedade com menor capacidade financeira, permitindo que estes consigam as mesmas oportunidades que os restantes cidadãos, por um lado, e fomentando o crescimento económico através da maior disponibilidade de fundos no sistema financeiro, por outro.</t>
        </is>
      </c>
      <c r="CR121" t="inlineStr">
        <is>
          <t/>
        </is>
      </c>
      <c r="CS121" t="inlineStr">
        <is>
          <t/>
        </is>
      </c>
      <c r="CT121" t="inlineStr">
        <is>
          <t/>
        </is>
      </c>
      <c r="CU121" t="inlineStr">
        <is>
          <t/>
        </is>
      </c>
    </row>
    <row r="122">
      <c r="A122" s="1" t="str">
        <f>HYPERLINK("https://iate.europa.eu/entry/result/3569790/all", "3569790")</f>
        <v>3569790</v>
      </c>
      <c r="B122" t="inlineStr">
        <is>
          <t>EDUCATION AND COMMUNICATIONS;LAW</t>
        </is>
      </c>
      <c r="C122" t="inlineStr">
        <is>
          <t>EDUCATION AND COMMUNICATIONS|information technology and data processing;EDUCATION AND COMMUNICATIONS|documentation;LAW</t>
        </is>
      </c>
      <c r="D122" t="inlineStr">
        <is>
          <t>Регламент (ЕС) № 910/2014 на Европейския парламент и на Съвета от 23 юли 2014 година относно електронната идентификация и удостоверителните услуги при електронни трансакции на вътрешния пазар и за отмяна на Директива 1999/93/ЕО|Регламент относно електронната идентификация и удостоверителните услуги</t>
        </is>
      </c>
      <c r="E122" t="inlineStr">
        <is>
          <t>3|3</t>
        </is>
      </c>
      <c r="F122" t="inlineStr">
        <is>
          <t>|</t>
        </is>
      </c>
      <c r="G122" t="inlineStr">
        <is>
          <t>nařízení (EU) č. 910/2014 o elektronické identifikaci a službách vytvářejících důvěru pro elektronické transakce na vnitřním trhu|nařízení eIDAS</t>
        </is>
      </c>
      <c r="H122" t="inlineStr">
        <is>
          <t>3|3</t>
        </is>
      </c>
      <c r="I122" t="inlineStr">
        <is>
          <t>|</t>
        </is>
      </c>
      <c r="J122" t="inlineStr">
        <is>
          <t>Europa-Parlamentets og Rådets forordning (EU) nr. 910/2014 af 23. juli 2014 om elektronisk identifikation og tillidstjenester til brug for elektroniske transaktioner på det indre marked og om ophævelse af direktiv 1999/93/EF|eIDAS-forordningen</t>
        </is>
      </c>
      <c r="K122" t="inlineStr">
        <is>
          <t>3|3</t>
        </is>
      </c>
      <c r="L122" t="inlineStr">
        <is>
          <t>|</t>
        </is>
      </c>
      <c r="M122" t="inlineStr">
        <is>
          <t>eIDAS-Verordnung|Verordnung (EU) Nr. 910/2014 über elektronische Identifizierung und Vertrauensdienste für elektronische Transaktionen im Binnenmarkt und zur Aufhebung der Richtlinie 1999/93/EG</t>
        </is>
      </c>
      <c r="N122" t="inlineStr">
        <is>
          <t>3|3</t>
        </is>
      </c>
      <c r="O122" t="inlineStr">
        <is>
          <t>|</t>
        </is>
      </c>
      <c r="P122" t="inlineStr">
        <is>
          <t>κανονισμός σχετικά με την ηλεκτρονική ταυτοποίηση και τις υπηρεσίες εμπιστοσύνης (eIDAS)</t>
        </is>
      </c>
      <c r="Q122" t="inlineStr">
        <is>
          <t>3</t>
        </is>
      </c>
      <c r="R122" t="inlineStr">
        <is>
          <t/>
        </is>
      </c>
      <c r="S122" t="inlineStr">
        <is>
          <t>eIDAS Regulation|e-IDAS Regulation|Regulation (EU) No 910/2014 of the European Parliament and of the Council on electronic identification and trust services for electronic transactions in the internal market and repealing Directive 1999/93/EC</t>
        </is>
      </c>
      <c r="T122" t="inlineStr">
        <is>
          <t>3|1|3</t>
        </is>
      </c>
      <c r="U122" t="inlineStr">
        <is>
          <t>||</t>
        </is>
      </c>
      <c r="V122" t="inlineStr">
        <is>
          <t>Reglamento (UE) n° 910/2014 del Parlamento Europeo y del Consejo, de 23 de julio de 2014, relativo a la identificación electrónica y los servicios de confianza para las transacciones electrónicas en el mercado interior|Reglamento eIDAS</t>
        </is>
      </c>
      <c r="W122" t="inlineStr">
        <is>
          <t>3|3</t>
        </is>
      </c>
      <c r="X122" t="inlineStr">
        <is>
          <t>|</t>
        </is>
      </c>
      <c r="Y122" t="inlineStr">
        <is>
          <t>eIDASe määrus|Euroopa Parlamendi ja nõukogu määrus (EL) nr 910/2014 e-identimise ja e-tehingute jaoks vajalike usaldusteenuste kohta siseturul</t>
        </is>
      </c>
      <c r="Z122" t="inlineStr">
        <is>
          <t>3|3</t>
        </is>
      </c>
      <c r="AA122" t="inlineStr">
        <is>
          <t>|</t>
        </is>
      </c>
      <c r="AB122" t="inlineStr">
        <is>
          <t>eIDAS-asetus|asetus (EU) N:o 910/2014 sähköisestä tunnistamisesta ja sähköisiin transaktioihin liittyvistä luottamuspalveluista sisämarkkinoilla</t>
        </is>
      </c>
      <c r="AC122" t="inlineStr">
        <is>
          <t>3|3</t>
        </is>
      </c>
      <c r="AD122" t="inlineStr">
        <is>
          <t>|</t>
        </is>
      </c>
      <c r="AE122" t="inlineStr">
        <is>
          <t>Règlement (UE) n° 910/2014 sur l'identification électronique et les services de confiance pour les transactions électroniques au sein du marché intérieur et abrogeant la directive 1999/93/CE</t>
        </is>
      </c>
      <c r="AF122" t="inlineStr">
        <is>
          <t>3</t>
        </is>
      </c>
      <c r="AG122" t="inlineStr">
        <is>
          <t/>
        </is>
      </c>
      <c r="AH122" t="inlineStr">
        <is>
          <t>Rialachán (AE) Uimh. 910/2014 maidir le ríomh-shainaitheantas agus seirbhísí iontaoibhe le haghaidh ríomh-idirbheart sa mhargadh inmheánach|Rialachán eIDAS</t>
        </is>
      </c>
      <c r="AI122" t="inlineStr">
        <is>
          <t>3|3</t>
        </is>
      </c>
      <c r="AJ122" t="inlineStr">
        <is>
          <t>|</t>
        </is>
      </c>
      <c r="AK122" t="inlineStr">
        <is>
          <t>Uredba eIDAS|Uredba (EU) br. 910/2014 Europskog parlamenta i Vijeća od 23. srpnja 2014. o elektroničkoj identifikaciji i uslugama povjerenja za elektroničke transakcije na unutarnjem tržištu</t>
        </is>
      </c>
      <c r="AL122" t="inlineStr">
        <is>
          <t>3|3</t>
        </is>
      </c>
      <c r="AM122" t="inlineStr">
        <is>
          <t>|</t>
        </is>
      </c>
      <c r="AN122" t="inlineStr">
        <is>
          <t>a belső piacon történő elektronikus tranzakciókhoz kapcsolódó elektronikus azonosításról és bizalmi szolgáltatásokról szóló 910/2014/EU rendelet|eIDAS-rendelet</t>
        </is>
      </c>
      <c r="AO122" t="inlineStr">
        <is>
          <t>3|3</t>
        </is>
      </c>
      <c r="AP122" t="inlineStr">
        <is>
          <t>|</t>
        </is>
      </c>
      <c r="AQ122" t="inlineStr">
        <is>
          <t>regolamento eIDAS|regolamento (UE) n. 910/2014 in materia di identificazione elettronica e servizi fiduciari per le transazioni elettroniche nel mercato interno</t>
        </is>
      </c>
      <c r="AR122" t="inlineStr">
        <is>
          <t>3|3</t>
        </is>
      </c>
      <c r="AS122" t="inlineStr">
        <is>
          <t>|</t>
        </is>
      </c>
      <c r="AT122" t="inlineStr">
        <is>
          <t>Europos Parlamento ir Tarybos reglamentas (ES) Nr. 910/2014 dėl elektroninės atpažinties ir elektroninių operacijų patikimumo užtikrinimo paslaugų vidaus rinkoje|eIDAS reglamentas</t>
        </is>
      </c>
      <c r="AU122" t="inlineStr">
        <is>
          <t>3|3</t>
        </is>
      </c>
      <c r="AV122" t="inlineStr">
        <is>
          <t>|</t>
        </is>
      </c>
      <c r="AW122" t="inlineStr">
        <is>
          <t>&lt;i&gt;eIDAS&lt;/i&gt; regula|Eiropas Parlamenta un Padomes Regula (ES) Nr. 910/2014 par elektronisko identifikāciju un uzticamības pakalpojumiem elektronisko darījumu veikšanai iekšējā tirgū</t>
        </is>
      </c>
      <c r="AX122" t="inlineStr">
        <is>
          <t>3|3</t>
        </is>
      </c>
      <c r="AY122" t="inlineStr">
        <is>
          <t>|</t>
        </is>
      </c>
      <c r="AZ122" t="inlineStr">
        <is>
          <t>Regolament eIDAS|Regolament (UE) Nru 910/2014 dwar l-identifikazzjoni elettronika u s-servizzi fiduċjarji għal tranżazzjonijiet elettroniċi fis-suq intern</t>
        </is>
      </c>
      <c r="BA122" t="inlineStr">
        <is>
          <t>3|3</t>
        </is>
      </c>
      <c r="BB122" t="inlineStr">
        <is>
          <t>|</t>
        </is>
      </c>
      <c r="BC122" t="inlineStr">
        <is>
          <t>eIDAS-verordening|Verordening (EU) nr. 910/2014 betreffende elektronische identificatie en vertrouwensdiensten voor elektronische transacties in de interne markt</t>
        </is>
      </c>
      <c r="BD122" t="inlineStr">
        <is>
          <t>3|3</t>
        </is>
      </c>
      <c r="BE122" t="inlineStr">
        <is>
          <t>|</t>
        </is>
      </c>
      <c r="BF122" t="inlineStr">
        <is>
          <t>rozporządzenie eIDAS|rozporządzenie (UE) nr 910/2014 w sprawie identyfikacji elektronicznej i usług zaufania w odniesieniu do transakcji elektronicznych na rynku wewnętrznym</t>
        </is>
      </c>
      <c r="BG122" t="inlineStr">
        <is>
          <t>3|3</t>
        </is>
      </c>
      <c r="BH122" t="inlineStr">
        <is>
          <t>|</t>
        </is>
      </c>
      <c r="BI122" t="inlineStr">
        <is>
          <t>Regulamento (UE) n.° 910/2014 relativo à identificação eletrónica e aos serviços de confiança para as transações eletrónicas no mercado interno|Regulamento eIDAS</t>
        </is>
      </c>
      <c r="BJ122" t="inlineStr">
        <is>
          <t>3|3</t>
        </is>
      </c>
      <c r="BK122" t="inlineStr">
        <is>
          <t>|</t>
        </is>
      </c>
      <c r="BL122" t="inlineStr">
        <is>
          <t>Regulamentul (UE) nr. 910/2014 privind identificarea electronică și serviciile de încredere pentru tranzacțiile electronice pe piața internă|Regulamentul eIDAS</t>
        </is>
      </c>
      <c r="BM122" t="inlineStr">
        <is>
          <t>4|3</t>
        </is>
      </c>
      <c r="BN122" t="inlineStr">
        <is>
          <t>|</t>
        </is>
      </c>
      <c r="BO122" t="inlineStr">
        <is>
          <t>nariadenie (EÚ) č. 910/2014 o elektronickej identifikácii a dôveryhodných službách pre elektronické transakcie na vnútornom trhu|nariadenie eIDAS</t>
        </is>
      </c>
      <c r="BP122" t="inlineStr">
        <is>
          <t>3|3</t>
        </is>
      </c>
      <c r="BQ122" t="inlineStr">
        <is>
          <t>|</t>
        </is>
      </c>
      <c r="BR122" t="inlineStr">
        <is>
          <t>Uredba (EU) št. 910/2014 Evropskega parlamenta in Sveta o elektronski identifikaciji in storitvah zaupanja za elektronske transakcije na notranjem trgu|uredba eIDAS</t>
        </is>
      </c>
      <c r="BS122" t="inlineStr">
        <is>
          <t>3|3</t>
        </is>
      </c>
      <c r="BT122" t="inlineStr">
        <is>
          <t>|</t>
        </is>
      </c>
      <c r="BU122" t="inlineStr">
        <is>
          <t>eIDA-förordningen|Europaparlamentets och rådets förordning (EU) nr 910/2014 om elektronisk identifiering och betrodda tjänster för elektroniska transaktioner på den inre marknaden och om upphävande av direktiv 1999/93/EG</t>
        </is>
      </c>
      <c r="BV122" t="inlineStr">
        <is>
          <t>3|3</t>
        </is>
      </c>
      <c r="BW122" t="inlineStr">
        <is>
          <t>|</t>
        </is>
      </c>
      <c r="BX122" t="inlineStr">
        <is>
          <t/>
        </is>
      </c>
      <c r="BY122" t="inlineStr">
        <is>
          <t/>
        </is>
      </c>
      <c r="BZ122" t="inlineStr">
        <is>
          <t/>
        </is>
      </c>
      <c r="CA122" t="inlineStr">
        <is>
          <t/>
        </is>
      </c>
      <c r="CB122" t="inlineStr">
        <is>
          <t/>
        </is>
      </c>
      <c r="CC122" t="inlineStr">
        <is>
          <t/>
        </is>
      </c>
      <c r="CD122" t="inlineStr">
        <is>
          <t/>
        </is>
      </c>
      <c r="CE122" t="inlineStr">
        <is>
          <t/>
        </is>
      </c>
      <c r="CF122" t="inlineStr">
        <is>
          <t/>
        </is>
      </c>
      <c r="CG122" t="inlineStr">
        <is>
          <t/>
        </is>
      </c>
      <c r="CH122" t="inlineStr">
        <is>
          <t/>
        </is>
      </c>
      <c r="CI122" t="inlineStr">
        <is>
          <t/>
        </is>
      </c>
      <c r="CJ122" t="inlineStr">
        <is>
          <t/>
        </is>
      </c>
      <c r="CK122" t="inlineStr">
        <is>
          <t>regolamento volto a rafforzare la fiducia nelle transazioni
 elettroniche nel mercato interno attraverso una base comune per 
interazioni elettroniche sicure fra cittadini, imprese e autorità 
pubbliche</t>
        </is>
      </c>
      <c r="CL122" t="inlineStr">
        <is>
          <t/>
        </is>
      </c>
      <c r="CM122" t="inlineStr">
        <is>
          <t/>
        </is>
      </c>
      <c r="CN122" t="inlineStr">
        <is>
          <t>regolament li jipprevedi l-identifikazzjoni elettronika u s-servizzi fiduċjarji għat-tranżazzjonijiet elettroniċi fis-suq intern biex jiġi żgurat ambjent sigur għall-utenti biex iwettqu tranżazzjonijiet jew trasferimenti ta' fondi b'mod elettroniku mas-servizzi pubbliċi</t>
        </is>
      </c>
      <c r="CO122" t="inlineStr">
        <is>
          <t>verordening met als doel het vertrouwen in elektronische transacties in de interne markt te vergroten door
te voorzien in een gemeenschappelijke grondslag voor veilige elektronische interactie tussen burgers, bedrijven en
overheden, en bijgevolg ook de doeltreffendheid van publieke en private onlinediensten, e-business en elektronische
handel in de Unie te verhogen.</t>
        </is>
      </c>
      <c r="CP122" t="inlineStr">
        <is>
          <t/>
        </is>
      </c>
      <c r="CQ122" t="inlineStr">
        <is>
          <t/>
        </is>
      </c>
      <c r="CR122" t="inlineStr">
        <is>
          <t/>
        </is>
      </c>
      <c r="CS122" t="inlineStr">
        <is>
          <t/>
        </is>
      </c>
      <c r="CT122" t="inlineStr">
        <is>
          <t/>
        </is>
      </c>
      <c r="CU122" t="inlineStr">
        <is>
          <t/>
        </is>
      </c>
    </row>
    <row r="123">
      <c r="A123" s="1" t="str">
        <f>HYPERLINK("https://iate.europa.eu/entry/result/3619795/all", "3619795")</f>
        <v>3619795</v>
      </c>
      <c r="B123" t="inlineStr">
        <is>
          <t>FINANCE</t>
        </is>
      </c>
      <c r="C123" t="inlineStr">
        <is>
          <t>FINANCE|free movement of capital|financial market|financial supervision</t>
        </is>
      </c>
      <c r="D123" t="inlineStr">
        <is>
          <t>генерален съвет</t>
        </is>
      </c>
      <c r="E123" t="inlineStr">
        <is>
          <t>3</t>
        </is>
      </c>
      <c r="F123" t="inlineStr">
        <is>
          <t/>
        </is>
      </c>
      <c r="G123" t="inlineStr">
        <is>
          <t>generální rada</t>
        </is>
      </c>
      <c r="H123" t="inlineStr">
        <is>
          <t>3</t>
        </is>
      </c>
      <c r="I123" t="inlineStr">
        <is>
          <t/>
        </is>
      </c>
      <c r="J123" t="inlineStr">
        <is>
          <t>det almindelige råd</t>
        </is>
      </c>
      <c r="K123" t="inlineStr">
        <is>
          <t>3</t>
        </is>
      </c>
      <c r="L123" t="inlineStr">
        <is>
          <t/>
        </is>
      </c>
      <c r="M123" t="inlineStr">
        <is>
          <t>Verwaltungsrat</t>
        </is>
      </c>
      <c r="N123" t="inlineStr">
        <is>
          <t>3</t>
        </is>
      </c>
      <c r="O123" t="inlineStr">
        <is>
          <t/>
        </is>
      </c>
      <c r="P123" t="inlineStr">
        <is>
          <t>γενικό συμβούλιο</t>
        </is>
      </c>
      <c r="Q123" t="inlineStr">
        <is>
          <t>3</t>
        </is>
      </c>
      <c r="R123" t="inlineStr">
        <is>
          <t/>
        </is>
      </c>
      <c r="S123" t="inlineStr">
        <is>
          <t>General Board</t>
        </is>
      </c>
      <c r="T123" t="inlineStr">
        <is>
          <t>3</t>
        </is>
      </c>
      <c r="U123" t="inlineStr">
        <is>
          <t/>
        </is>
      </c>
      <c r="V123" t="inlineStr">
        <is>
          <t>Junta General</t>
        </is>
      </c>
      <c r="W123" t="inlineStr">
        <is>
          <t>3</t>
        </is>
      </c>
      <c r="X123" t="inlineStr">
        <is>
          <t/>
        </is>
      </c>
      <c r="Y123" t="inlineStr">
        <is>
          <t>haldusnõukogu</t>
        </is>
      </c>
      <c r="Z123" t="inlineStr">
        <is>
          <t>3</t>
        </is>
      </c>
      <c r="AA123" t="inlineStr">
        <is>
          <t/>
        </is>
      </c>
      <c r="AB123" t="inlineStr">
        <is>
          <t>hallintoneuvosto</t>
        </is>
      </c>
      <c r="AC123" t="inlineStr">
        <is>
          <t>3</t>
        </is>
      </c>
      <c r="AD123" t="inlineStr">
        <is>
          <t/>
        </is>
      </c>
      <c r="AE123" t="inlineStr">
        <is>
          <t>conseil général</t>
        </is>
      </c>
      <c r="AF123" t="inlineStr">
        <is>
          <t>3</t>
        </is>
      </c>
      <c r="AG123" t="inlineStr">
        <is>
          <t/>
        </is>
      </c>
      <c r="AH123" t="inlineStr">
        <is>
          <t>Bord Ginearálta</t>
        </is>
      </c>
      <c r="AI123" t="inlineStr">
        <is>
          <t>3</t>
        </is>
      </c>
      <c r="AJ123" t="inlineStr">
        <is>
          <t/>
        </is>
      </c>
      <c r="AK123" t="inlineStr">
        <is>
          <t>opći odbor</t>
        </is>
      </c>
      <c r="AL123" t="inlineStr">
        <is>
          <t>3</t>
        </is>
      </c>
      <c r="AM123" t="inlineStr">
        <is>
          <t/>
        </is>
      </c>
      <c r="AN123" t="inlineStr">
        <is>
          <t>igazgatótanács</t>
        </is>
      </c>
      <c r="AO123" t="inlineStr">
        <is>
          <t>3</t>
        </is>
      </c>
      <c r="AP123" t="inlineStr">
        <is>
          <t/>
        </is>
      </c>
      <c r="AQ123" t="inlineStr">
        <is>
          <t>consiglio generale</t>
        </is>
      </c>
      <c r="AR123" t="inlineStr">
        <is>
          <t>3</t>
        </is>
      </c>
      <c r="AS123" t="inlineStr">
        <is>
          <t/>
        </is>
      </c>
      <c r="AT123" t="inlineStr">
        <is>
          <t>Bendroji valdyba</t>
        </is>
      </c>
      <c r="AU123" t="inlineStr">
        <is>
          <t>3</t>
        </is>
      </c>
      <c r="AV123" t="inlineStr">
        <is>
          <t/>
        </is>
      </c>
      <c r="AW123" t="inlineStr">
        <is>
          <t>Valde</t>
        </is>
      </c>
      <c r="AX123" t="inlineStr">
        <is>
          <t>3</t>
        </is>
      </c>
      <c r="AY123" t="inlineStr">
        <is>
          <t/>
        </is>
      </c>
      <c r="AZ123" t="inlineStr">
        <is>
          <t>Bord Ġenerali</t>
        </is>
      </c>
      <c r="BA123" t="inlineStr">
        <is>
          <t>3</t>
        </is>
      </c>
      <c r="BB123" t="inlineStr">
        <is>
          <t/>
        </is>
      </c>
      <c r="BC123" t="inlineStr">
        <is>
          <t>algemene raad</t>
        </is>
      </c>
      <c r="BD123" t="inlineStr">
        <is>
          <t>3</t>
        </is>
      </c>
      <c r="BE123" t="inlineStr">
        <is>
          <t/>
        </is>
      </c>
      <c r="BF123" t="inlineStr">
        <is>
          <t>Rada Generalna</t>
        </is>
      </c>
      <c r="BG123" t="inlineStr">
        <is>
          <t>3</t>
        </is>
      </c>
      <c r="BH123" t="inlineStr">
        <is>
          <t/>
        </is>
      </c>
      <c r="BI123" t="inlineStr">
        <is>
          <t>Conselho Geral</t>
        </is>
      </c>
      <c r="BJ123" t="inlineStr">
        <is>
          <t>3</t>
        </is>
      </c>
      <c r="BK123" t="inlineStr">
        <is>
          <t/>
        </is>
      </c>
      <c r="BL123" t="inlineStr">
        <is>
          <t>Consiliul general</t>
        </is>
      </c>
      <c r="BM123" t="inlineStr">
        <is>
          <t>3</t>
        </is>
      </c>
      <c r="BN123" t="inlineStr">
        <is>
          <t/>
        </is>
      </c>
      <c r="BO123" t="inlineStr">
        <is>
          <t>generálna rada</t>
        </is>
      </c>
      <c r="BP123" t="inlineStr">
        <is>
          <t>3</t>
        </is>
      </c>
      <c r="BQ123" t="inlineStr">
        <is>
          <t/>
        </is>
      </c>
      <c r="BR123" t="inlineStr">
        <is>
          <t>splošni odbor</t>
        </is>
      </c>
      <c r="BS123" t="inlineStr">
        <is>
          <t>3</t>
        </is>
      </c>
      <c r="BT123" t="inlineStr">
        <is>
          <t/>
        </is>
      </c>
      <c r="BU123" t="inlineStr">
        <is>
          <t>styrelse</t>
        </is>
      </c>
      <c r="BV123" t="inlineStr">
        <is>
          <t>3</t>
        </is>
      </c>
      <c r="BW123" t="inlineStr">
        <is>
          <t/>
        </is>
      </c>
      <c r="BX123" t="inlineStr">
        <is>
          <t/>
        </is>
      </c>
      <c r="BY123" t="inlineStr">
        <is>
          <t>orgán &lt;a href="https://iate.europa.eu/entry/result/3502910/cs" target="_blank"&gt;Evropské rady pro systémová rizika&lt;/a&gt; a &lt;a href="https://iate.europa.eu/entry/result/3608553/cs" target="_blank"&gt;Orgánu pro boj proti praní peněz a financování terorismu&lt;/a&gt;, přijímající rozhodnutí nezbytná pro zajištění plnění úkolů jim svěřených</t>
        </is>
      </c>
      <c r="BZ123" t="inlineStr">
        <is>
          <t>det ene af de kollegiale ledelsesorganer i &lt;a href="https://iate.europa.eu/entry/result/3502910/da" target="_blank"&gt;Det Europæiske Udvalg for Systemiske Risici&lt;/a&gt; og i den foreslåede &lt;a href="https://iate.europa.eu/entry/result/3608553/da" target="_blank"&gt;Myndighed for Bekæmpelse af Hvidvask af Penge og Finansiering af Terrorisme&lt;/a&gt;</t>
        </is>
      </c>
      <c r="CA123" t="inlineStr">
        <is>
          <t/>
        </is>
      </c>
      <c r="CB123" t="inlineStr">
        <is>
          <t>κύριο συλλογικό όργανο λήψης αποφάσεων του Ευρωπαϊκού Συμβουλίου Συστημικού Κινδύνου και της προταθείσας (τον Ιούλιο 2021) &lt;a href="https://iate.europa.eu/entry/result/3608553/en-el" target="_blank"&gt;Αρχής για την καταπολέμηση της νομιμοποίησης εσόδων από παράνομες δραστηριότητες και της χρηματοδότησης της τρομοκρατίας&lt;time datetime="6.10.2021"&gt; (6.10.2021)&lt;/time&gt;&lt;/a&gt;</t>
        </is>
      </c>
      <c r="CC123" t="inlineStr">
        <is>
          <t>principal collegial decision-making body of the European Systemic Risk Board and the
proposed (in July 2021) Authority for Anti-Money Laundering and
Countering the Financing of Terrorism</t>
        </is>
      </c>
      <c r="CD123" t="inlineStr">
        <is>
          <t>Órgano colegiado de toma de decisiones de la propuesta &lt;a href="https://iate.europa.eu/entry/slideshow/1637149386402/3608553/es" target="_blank"&gt;Autoridad de Lucha contra el Blanqueo de Capitales y la Financiación del Terrorismo&lt;/a&gt; y de la &lt;a href="https://iate.europa.eu/entry/slideshow/1637149466001/3502910/es" target="_blank"&gt;Junta Europea de Riesgo Sistémico&lt;/a&gt;.</t>
        </is>
      </c>
      <c r="CE123" t="inlineStr">
        <is>
          <t>liikmesriikide esindajatest koosnev &lt;i&gt;AMLA &lt;/i&gt;&lt;a href="/entry/result/3608553/all" id="ENTRY_TO_ENTRY_CONVERTER" target="_blank"&gt;IATE:3608553&lt;/a&gt; kollegiaalne otsustav organ</t>
        </is>
      </c>
      <c r="CF123" t="inlineStr">
        <is>
          <t/>
        </is>
      </c>
      <c r="CG123" t="inlineStr">
        <is>
          <t>organe décisionnel de la future &lt;a href="https://iate.europa.eu/entry/result/3608553/fr" target="_blank"&gt;Autorité de lutte contre le blanchiment de capitaux et le financement du terrorisme&lt;/a&gt;</t>
        </is>
      </c>
      <c r="CH123" t="inlineStr">
        <is>
          <t/>
        </is>
      </c>
      <c r="CI123" t="inlineStr">
        <is>
          <t/>
        </is>
      </c>
      <c r="CJ123" t="inlineStr">
        <is>
          <t>az &lt;a href="https://iate.europa.eu/entry/result/3502910/hu" target="_blank"&gt;Európai Rendszerkockázati Testület&lt;/a&gt; és a (2021 júliusában) létrehozni javasolt, &lt;a href="https://iate.europa.eu/entry/result/3608553/hu" target="_blank"&gt;a Pénzmosás és Terrorizmusfinanszírozás Elleni Küzdelem Hatósága&lt;/a&gt; legfőbb döntéshozó szerve</t>
        </is>
      </c>
      <c r="CK123" t="inlineStr">
        <is>
          <t>organo che adotta le decisioni necessarie a garantire l’assolvimento dei compiti affidati al Comitato europeo per il rischio sistemico e previsto anche come organo direttivo collegiale dell'Autorità per la lotta al riciclaggio e al finanziamento del terrorismo</t>
        </is>
      </c>
      <c r="CL123" t="inlineStr">
        <is>
          <t/>
        </is>
      </c>
      <c r="CM123" t="inlineStr">
        <is>
          <t/>
        </is>
      </c>
      <c r="CN123" t="inlineStr">
        <is>
          <t>il-korp kolleġġjali prinċipali inkarigat mit-teħid tad-deċiżjonijiet, tal-Bord Ewropew dwar ir-Riskju Sistemiku u tal-Awtorità għall-Ġlieda kontra l-Ħasil tal-Flus u l-Finanzjament tat-Terroriżmu proposta (f'Lulju 2021)</t>
        </is>
      </c>
      <c r="CO123" t="inlineStr">
        <is>
          <t>belangrijkste collegiaal besluitvormingsorgaan van het Europees Comité voor systeemrisico’s en de (voorgestelde) Autoriteit voor de bestrijding van witwassen en terrorismefinanciering</t>
        </is>
      </c>
      <c r="CP123" t="inlineStr">
        <is>
          <t>organ &lt;a href="https://iate.europa.eu/entry/result/3502910/pl" target="_blank"&gt;Europejskiej Rady ds. Ryzyka Systemowego&lt;/a&gt; podejmujący decyzje konieczne do realizacji zadań powierzonych ERRS oraz organ zarządzający &lt;a href="https://iate.europa.eu/entry/result/3608553/pl" target="_blank"&gt;Urzędu ds. Przeciwdziałania Praniu Pieniędzy i Finansowaniu Terroryzmu&lt;/a&gt;</t>
        </is>
      </c>
      <c r="CQ123" t="inlineStr">
        <is>
          <t>Principal órgão de tomada de decisões do Comité Europeu do Risco Sistémico e da proposta (em julho de 2021) Autoridade para o Combate ao Branqueamento de Capitais e ao Financiamento do Terrorismo.</t>
        </is>
      </c>
      <c r="CR123" t="inlineStr">
        <is>
          <t/>
        </is>
      </c>
      <c r="CS123" t="inlineStr">
        <is>
          <t>spoločný orgán &lt;a href="https://iate.europa.eu/entry/result/3502910/sk" target="_blank"&gt;Európskeho výboru pre systémové riziká&lt;/a&gt; a &lt;a href="https://iate.europa.eu/entry/result/3608553/sk" target="_blank"&gt;Úradu pre boj proti praniu špinavých peňazí a financovaniu terorizmu&lt;/a&gt;, pokiaľ ide o prijímanie rozhodnutí na zabezpečenie plnenia úloh, ktoré im boli zverené</t>
        </is>
      </c>
      <c r="CT123" t="inlineStr">
        <is>
          <t>glavni odločevalski kolegijski organ &lt;a href="https://iate.europa.eu/entry/slideshow/1635346222903/3502910/sl" target="_blank"&gt;Evropskega odbora za sistemska tveganja&lt;/a&gt; in (julija 2021 predlaganega) &lt;a href="https://iate.europa.eu/entry/slideshow/1635342534306/3608553/sl" target="_blank"&gt;Organa za preprečevanje pranja denarja in financiranja terorizma (AMLA)&lt;/a&gt;</t>
        </is>
      </c>
      <c r="CU123" t="inlineStr">
        <is>
          <t/>
        </is>
      </c>
    </row>
    <row r="124">
      <c r="A124" s="1" t="str">
        <f>HYPERLINK("https://iate.europa.eu/entry/result/902013/all", "902013")</f>
        <v>902013</v>
      </c>
      <c r="B124" t="inlineStr">
        <is>
          <t>FINANCE</t>
        </is>
      </c>
      <c r="C124" t="inlineStr">
        <is>
          <t>FINANCE|free movement of capital|financial market</t>
        </is>
      </c>
      <c r="D124" t="inlineStr">
        <is>
          <t>хедж фонд</t>
        </is>
      </c>
      <c r="E124" t="inlineStr">
        <is>
          <t>4</t>
        </is>
      </c>
      <c r="F124" t="inlineStr">
        <is>
          <t/>
        </is>
      </c>
      <c r="G124" t="inlineStr">
        <is>
          <t>hedgeový fond</t>
        </is>
      </c>
      <c r="H124" t="inlineStr">
        <is>
          <t>3</t>
        </is>
      </c>
      <c r="I124" t="inlineStr">
        <is>
          <t/>
        </is>
      </c>
      <c r="J124" t="inlineStr">
        <is>
          <t>hedgeforening|hedgefond</t>
        </is>
      </c>
      <c r="K124" t="inlineStr">
        <is>
          <t>4|4</t>
        </is>
      </c>
      <c r="L124" t="inlineStr">
        <is>
          <t>|</t>
        </is>
      </c>
      <c r="M124" t="inlineStr">
        <is>
          <t>Hedge-Fonds</t>
        </is>
      </c>
      <c r="N124" t="inlineStr">
        <is>
          <t>3</t>
        </is>
      </c>
      <c r="O124" t="inlineStr">
        <is>
          <t/>
        </is>
      </c>
      <c r="P124" t="inlineStr">
        <is>
          <t>κερδοσκοπικό κεφάλαιο|αμοιβαίο κεφάλαιο αντιστάθμισης κινδύνου</t>
        </is>
      </c>
      <c r="Q124" t="inlineStr">
        <is>
          <t>3|4</t>
        </is>
      </c>
      <c r="R124" t="inlineStr">
        <is>
          <t>|</t>
        </is>
      </c>
      <c r="S124" t="inlineStr">
        <is>
          <t>hedge fund</t>
        </is>
      </c>
      <c r="T124" t="inlineStr">
        <is>
          <t>3</t>
        </is>
      </c>
      <c r="U124" t="inlineStr">
        <is>
          <t/>
        </is>
      </c>
      <c r="V124" t="inlineStr">
        <is>
          <t>fondo de inversión libre</t>
        </is>
      </c>
      <c r="W124" t="inlineStr">
        <is>
          <t>4</t>
        </is>
      </c>
      <c r="X124" t="inlineStr">
        <is>
          <t/>
        </is>
      </c>
      <c r="Y124" t="inlineStr">
        <is>
          <t>riskifond</t>
        </is>
      </c>
      <c r="Z124" t="inlineStr">
        <is>
          <t>3</t>
        </is>
      </c>
      <c r="AA124" t="inlineStr">
        <is>
          <t/>
        </is>
      </c>
      <c r="AB124" t="inlineStr">
        <is>
          <t>riskirahasto|absoluuttisen tuottotavoitteen rahasto|erikoissijoitusrahasto|hedgerahasto</t>
        </is>
      </c>
      <c r="AC124" t="inlineStr">
        <is>
          <t>3|3|2|3</t>
        </is>
      </c>
      <c r="AD124" t="inlineStr">
        <is>
          <t>|||</t>
        </is>
      </c>
      <c r="AE124" t="inlineStr">
        <is>
          <t>fonds spéculatif|fonds de gestion alternative</t>
        </is>
      </c>
      <c r="AF124" t="inlineStr">
        <is>
          <t>3|3</t>
        </is>
      </c>
      <c r="AG124" t="inlineStr">
        <is>
          <t>preferred|</t>
        </is>
      </c>
      <c r="AH124" t="inlineStr">
        <is>
          <t>ciste fálaithe</t>
        </is>
      </c>
      <c r="AI124" t="inlineStr">
        <is>
          <t>3</t>
        </is>
      </c>
      <c r="AJ124" t="inlineStr">
        <is>
          <t/>
        </is>
      </c>
      <c r="AK124" t="inlineStr">
        <is>
          <t/>
        </is>
      </c>
      <c r="AL124" t="inlineStr">
        <is>
          <t/>
        </is>
      </c>
      <c r="AM124" t="inlineStr">
        <is>
          <t/>
        </is>
      </c>
      <c r="AN124" t="inlineStr">
        <is>
          <t>fedezeti alap</t>
        </is>
      </c>
      <c r="AO124" t="inlineStr">
        <is>
          <t>4</t>
        </is>
      </c>
      <c r="AP124" t="inlineStr">
        <is>
          <t/>
        </is>
      </c>
      <c r="AQ124" t="inlineStr">
        <is>
          <t>fondo speculativo|fondo di copertura|fondo comune speculativo|fondo comune di investimento speculativo|hedge fund</t>
        </is>
      </c>
      <c r="AR124" t="inlineStr">
        <is>
          <t>3|3|3|3|3</t>
        </is>
      </c>
      <c r="AS124" t="inlineStr">
        <is>
          <t>||||</t>
        </is>
      </c>
      <c r="AT124" t="inlineStr">
        <is>
          <t>rizikos draudimo fondas</t>
        </is>
      </c>
      <c r="AU124" t="inlineStr">
        <is>
          <t>3</t>
        </is>
      </c>
      <c r="AV124" t="inlineStr">
        <is>
          <t/>
        </is>
      </c>
      <c r="AW124" t="inlineStr">
        <is>
          <t>riska ieguldījumu fonds</t>
        </is>
      </c>
      <c r="AX124" t="inlineStr">
        <is>
          <t>3</t>
        </is>
      </c>
      <c r="AY124" t="inlineStr">
        <is>
          <t/>
        </is>
      </c>
      <c r="AZ124" t="inlineStr">
        <is>
          <t>fond ħeġġ|fond spekulattiv</t>
        </is>
      </c>
      <c r="BA124" t="inlineStr">
        <is>
          <t>4|3</t>
        </is>
      </c>
      <c r="BB124" t="inlineStr">
        <is>
          <t>|</t>
        </is>
      </c>
      <c r="BC124" t="inlineStr">
        <is>
          <t>hedgefonds|speculatiefonds|hefboomfonds|hedge fund</t>
        </is>
      </c>
      <c r="BD124" t="inlineStr">
        <is>
          <t>3|2|3|3</t>
        </is>
      </c>
      <c r="BE124" t="inlineStr">
        <is>
          <t>|||</t>
        </is>
      </c>
      <c r="BF124" t="inlineStr">
        <is>
          <t>fundusz hedgingowy</t>
        </is>
      </c>
      <c r="BG124" t="inlineStr">
        <is>
          <t>3</t>
        </is>
      </c>
      <c r="BH124" t="inlineStr">
        <is>
          <t/>
        </is>
      </c>
      <c r="BI124" t="inlineStr">
        <is>
          <t>fundo de cobertura|fundo especulativo</t>
        </is>
      </c>
      <c r="BJ124" t="inlineStr">
        <is>
          <t>3|3</t>
        </is>
      </c>
      <c r="BK124" t="inlineStr">
        <is>
          <t>|</t>
        </is>
      </c>
      <c r="BL124" t="inlineStr">
        <is>
          <t>fond de hedging</t>
        </is>
      </c>
      <c r="BM124" t="inlineStr">
        <is>
          <t>3</t>
        </is>
      </c>
      <c r="BN124" t="inlineStr">
        <is>
          <t/>
        </is>
      </c>
      <c r="BO124" t="inlineStr">
        <is>
          <t>hedgeový fond|hedžový fond</t>
        </is>
      </c>
      <c r="BP124" t="inlineStr">
        <is>
          <t>3|3</t>
        </is>
      </c>
      <c r="BQ124" t="inlineStr">
        <is>
          <t>|</t>
        </is>
      </c>
      <c r="BR124" t="inlineStr">
        <is>
          <t>hedge sklad</t>
        </is>
      </c>
      <c r="BS124" t="inlineStr">
        <is>
          <t>3</t>
        </is>
      </c>
      <c r="BT124" t="inlineStr">
        <is>
          <t/>
        </is>
      </c>
      <c r="BU124" t="inlineStr">
        <is>
          <t>hedgefond</t>
        </is>
      </c>
      <c r="BV124" t="inlineStr">
        <is>
          <t>3</t>
        </is>
      </c>
      <c r="BW124" t="inlineStr">
        <is>
          <t/>
        </is>
      </c>
      <c r="BX124" t="inlineStr">
        <is>
          <t>колективни инвестиционни схеми, независимо от правната им структура по националното право, които прилагат сравнително неограничени инвестиционни стратегии, за да получат положителни абсолютни резултати, и чиито управители освен възнаграждение за управление получават и възнаграждение според резултатите от дейността на фонда</t>
        </is>
      </c>
      <c r="BY124" t="inlineStr">
        <is>
          <t>fond, který se zaměřuje na absolutní výnos portfolia a který k naplnění svých cílů používá rozličné investiční techniky, včetně těch rizikových jako nekryté krátké prodeje (naked short selling), vysokou míru finanční páky, deriváty apod.</t>
        </is>
      </c>
      <c r="BZ124" t="inlineStr">
        <is>
          <t/>
        </is>
      </c>
      <c r="CA124" t="inlineStr">
        <is>
          <t>Fonds, die praktisch keinen Anlagebeschränkungen unterliegen und die verschiedensten Anlagestrategien verfolgen können (z.B. Währungs- oder Rohstoffspekulation, Leerverkäufe). Hedge-Fonds haben i.d.R. einen spekulativen Charakter und deutlich höhere Risiken als andere Wertpapierfonds</t>
        </is>
      </c>
      <c r="CB124" t="inlineStr">
        <is>
          <t>"Πρόκειται για ειδικά κεφάλαια, επονομαζόμενα hedge funds, στις επενδυτικές θέσεις τραπεζών και σε χρηματιστηριακά προϊόντα τα οποία βρίσκονται εκτός ελέγχου και οργανωμένης αγορας".</t>
        </is>
      </c>
      <c r="CC124" t="inlineStr">
        <is>
          <t>pooled investment vehicle that is privately organised and is administered by professional investment managers</t>
        </is>
      </c>
      <c r="CD124" t="inlineStr">
        <is>
          <t>Fondo de inversión &lt;div&gt;- cuya &lt;b&gt;característica principal es que puede invertir sin las limitaciones que se aplican a la mayor parte de los demás fondos&lt;/b&gt; en cuanto a la estrategia de inversión (suelen emplear estrategias complejas como las ventas en descubierto, el apalancamiento, etc., algunas de las cuales incorporan un alto nivel de riesgo), el tipo de activos, la diversificación de sus inversiones y el nivel de endeudamiento admisible (que puede llegar a superar varias veces su patrimonio)&lt;br&gt;&lt;div&gt;- cuya &lt;b&gt;estrategia consiste en intentar maximizar la
rentabilidad sea cual sea la tendencia del mercado&lt;/b&gt; (es decir, incluso con
mercados bajistas, lo que, en circunstancias normales, implicaría pérdidas).&lt;/div&gt;&lt;/div&gt;</t>
        </is>
      </c>
      <c r="CE124" t="inlineStr">
        <is>
          <t/>
        </is>
      </c>
      <c r="CF124" t="inlineStr">
        <is>
          <t>"erikoissijoitusrahasto, jonka sijoitustoiminnassa tavoitteena on aktiivisen sijoituspolitiikan avulla saavuttaa absoluuttinen tuotto"</t>
        </is>
      </c>
      <c r="CG124" t="inlineStr">
        <is>
          <t>Fonds d'investissement, souvent, mais pas nécessairement, à haut risque portant principalement sur des produits à effet de levier particulièrement élevé, c'est-à-dire permettant, pour des mises limitées, d'opérer sur des montants beaucoup plus importants. Méthode, inventée en 1949 par Alfred Jones, consistant, en période de décrue boursière, à vendre, à découvert c'est-à-dire en effectuant des opérations boursières sans régler la note dans l'immédiat mais moyennant le dépôt de garanties, des actions surévaluées puis à les racheter à bas prix par après de manière à réaliser un bénéfice substantiel par rapport au prix de vente, relativement élevé, appliqué au départ.</t>
        </is>
      </c>
      <c r="CH124" t="inlineStr">
        <is>
          <t/>
        </is>
      </c>
      <c r="CI124" t="inlineStr">
        <is>
          <t/>
        </is>
      </c>
      <c r="CJ124" t="inlineStr">
        <is>
          <t>Olyan, a befektetők korlátozott köre által igénybe vehető alap, amely a hagyományos befektetési alapokhoz képest a befektetési lehetőségek jóval szélesebb skáláját alkalmazza, és amelyek kezelői általában teljesítménytől függő díjazásban részesülnek.</t>
        </is>
      </c>
      <c r="CK124" t="inlineStr">
        <is>
          <t>Fondi comuni caratterizzati da politiche di investimento molto rischiose, il cui fine principale è quello del rendimento assoluto.</t>
        </is>
      </c>
      <c r="CL124" t="inlineStr">
        <is>
          <t>labai rizikingų privačių investicijų partnerystės organizacijos, didžiules sumas susiejančios su rinkos pokyčiais ir tinkamos tik profesionaliems bei instituciniams investuotojams</t>
        </is>
      </c>
      <c r="CM124" t="inlineStr">
        <is>
          <t/>
        </is>
      </c>
      <c r="CN124" t="inlineStr">
        <is>
          <t>fond ta' investiment miftuħ għal firxa limitata ta' investituri, li għandu permess mir-regolaturi biex iwettaq firxa ta' attivitajiet usa' minn dik ta' fondi oħra ta' investiment, u li jirriżulta fi ħlas ibbażat fuq ir-rendiment lill-amministratur tal-investiment</t>
        </is>
      </c>
      <c r="CO124" t="inlineStr">
        <is>
          <t>Term die "van oudsher [wordt gebruikt ter aanduiding van] beleggingsfondsen die op basis van een vastgelegde strategie proberen beleggingsrisico's te beperken. Het [gaat] vaak [om] besloten fondsen, die een forse minimale inleg verlangen, met geleend geld opereren en gebruikmaken van afgeleide producten. Tegenwoordig [wordt de term] (ten onrechte) gebruikt als verzamelnaam voor zeer speculatief ingestelde beleggingsfondsen."</t>
        </is>
      </c>
      <c r="CP124" t="inlineStr">
        <is>
          <t>rodzaj instytucji finansowej pobierającej opłatę za zarządzanie powierzonym kapitałem, w którym dokonuje się kupna i krótkiej sprzedaży papierów na rynku kapitałowym w celu ograniczenia (= hedge) ryzyka wahań cen obejmujących swoim zasięgiem cały rynek dla maksymalizacji zysków; jego najważniejszą cechą jest osiąganie wysokiej stopy zwrotu zarówno podczas hossy, jak i bessy na rynku; charakteryzują się bardzo wysokim ryzykiem inwestycyjnym, a ich strategia inwestycyjna jest często agresywna i spekulacyjna</t>
        </is>
      </c>
      <c r="CQ124" t="inlineStr">
        <is>
          <t>Fundo de investimento geralmente deslocalizado do seu país de origem e não sujeito a regulamentação quanto aos meios e estratégias utilizados, que visa a obtenção de um rendimento máximo a curto prazo. Apostando tanto na alta como na baixa do mercado, orienta-se sobretudo para a tomada de posições (de compra ou de venda) de uma panóplia de instrumentos financeiros (ações, obrigações, divisas, matérias-primas, derivados, etc.), recorrendo a técnicas e estratégias sofisticadas e/ou de alto risco, como as &lt;i&gt;permutas financeiras&lt;/i&gt;, a &lt;i&gt;venda a descoberto&lt;/i&gt;, o endividamento para efeitos de &lt;i&gt;alavancagem&lt;/i&gt;, ou o investimento em títulos de empresas em dificuldade.</t>
        </is>
      </c>
      <c r="CR124" t="inlineStr">
        <is>
          <t>organism de plasament colectiv, indiferent de structura legală conform legilor naționale, care aplică strategii de investiții relativ libere în vederea obținerii de venituri pozitive în termeni absoluți, și ai căror manageri, pe lângă onorariile de management, sunt remunerați în funcție de rentabilitatea fondului</t>
        </is>
      </c>
      <c r="CS124" t="inlineStr">
        <is>
          <t>vysoko riskantné neregulované súkromné fondy využívajúce špekulatívne investičné techniky a nástroje na dosiahnutie nadpriemerných ziskov</t>
        </is>
      </c>
      <c r="CT124" t="inlineStr">
        <is>
          <t>Vse vrste investicijskih skladov, partnerskih družb, podjetij, ki investirajo v različne vrste vrednostnih papirjev, tudi opcije in terminske pogodbe, pri tem pa lahko uporabljajo raznovrstne tehnike trgovanja, tudi prodajo vrednostnih papirjev brez kritja in bolj ali manj intenzivno koristijo finančno vzvodje. ... hedge skladi (lahko) prodajo vrednostni papir brez kritja (prodajo delnico ali kateri drugi papir, ki so si ga pred tem izposodili pri borzni hiši z namenom, da ga bodo vrnili, ko bo njegova cena padla) in ustvarijo pozitivni donos tudi v času padanja tečajev na borzi.</t>
        </is>
      </c>
      <c r="CU124" t="inlineStr">
        <is>
          <t>Värdepappersfond som inte bara investerar i värdepapper som antas stiga i värde utan också gör blankningsaffärer, dvs. säljer lånade aktier för att tjäna på kursfall.</t>
        </is>
      </c>
    </row>
    <row r="125">
      <c r="A125" s="1" t="str">
        <f>HYPERLINK("https://iate.europa.eu/entry/result/3619803/all", "3619803")</f>
        <v>3619803</v>
      </c>
      <c r="B125" t="inlineStr">
        <is>
          <t>FINANCE</t>
        </is>
      </c>
      <c r="C125" t="inlineStr">
        <is>
          <t>FINANCE|financial institutions and credit|financial services</t>
        </is>
      </c>
      <c r="D125" t="inlineStr">
        <is>
          <t>бюро за осребряване на чекове</t>
        </is>
      </c>
      <c r="E125" t="inlineStr">
        <is>
          <t>3</t>
        </is>
      </c>
      <c r="F125" t="inlineStr">
        <is>
          <t/>
        </is>
      </c>
      <c r="G125" t="inlineStr">
        <is>
          <t>provozovna poskytující proplácení šeků</t>
        </is>
      </c>
      <c r="H125" t="inlineStr">
        <is>
          <t>3</t>
        </is>
      </c>
      <c r="I125" t="inlineStr">
        <is>
          <t/>
        </is>
      </c>
      <c r="J125" t="inlineStr">
        <is>
          <t>checkindløsningskontor</t>
        </is>
      </c>
      <c r="K125" t="inlineStr">
        <is>
          <t>3</t>
        </is>
      </c>
      <c r="L125" t="inlineStr">
        <is>
          <t/>
        </is>
      </c>
      <c r="M125" t="inlineStr">
        <is>
          <t>Scheckeinlösestelle</t>
        </is>
      </c>
      <c r="N125" t="inlineStr">
        <is>
          <t>3</t>
        </is>
      </c>
      <c r="O125" t="inlineStr">
        <is>
          <t/>
        </is>
      </c>
      <c r="P125" t="inlineStr">
        <is>
          <t>υπηρεσία ρευστοποίησης επιταγών</t>
        </is>
      </c>
      <c r="Q125" t="inlineStr">
        <is>
          <t>3</t>
        </is>
      </c>
      <c r="R125" t="inlineStr">
        <is>
          <t/>
        </is>
      </c>
      <c r="S125" t="inlineStr">
        <is>
          <t>cheque cashing office|check-cashing office</t>
        </is>
      </c>
      <c r="T125" t="inlineStr">
        <is>
          <t>3|1</t>
        </is>
      </c>
      <c r="U125" t="inlineStr">
        <is>
          <t>|</t>
        </is>
      </c>
      <c r="V125" t="inlineStr">
        <is>
          <t>entidad de cobro de cheques</t>
        </is>
      </c>
      <c r="W125" t="inlineStr">
        <is>
          <t>3</t>
        </is>
      </c>
      <c r="X125" t="inlineStr">
        <is>
          <t/>
        </is>
      </c>
      <c r="Y125" t="inlineStr">
        <is>
          <t>tšekkide sularahaks vahetamise asutus</t>
        </is>
      </c>
      <c r="Z125" t="inlineStr">
        <is>
          <t>3</t>
        </is>
      </c>
      <c r="AA125" t="inlineStr">
        <is>
          <t/>
        </is>
      </c>
      <c r="AB125" t="inlineStr">
        <is>
          <t>sekinlunastustoimisto</t>
        </is>
      </c>
      <c r="AC125" t="inlineStr">
        <is>
          <t>3</t>
        </is>
      </c>
      <c r="AD125" t="inlineStr">
        <is>
          <t/>
        </is>
      </c>
      <c r="AE125" t="inlineStr">
        <is>
          <t>bureau d’encaissement de chèques</t>
        </is>
      </c>
      <c r="AF125" t="inlineStr">
        <is>
          <t>3</t>
        </is>
      </c>
      <c r="AG125" t="inlineStr">
        <is>
          <t/>
        </is>
      </c>
      <c r="AH125" t="inlineStr">
        <is>
          <t>oifig briste seiceanna</t>
        </is>
      </c>
      <c r="AI125" t="inlineStr">
        <is>
          <t>3</t>
        </is>
      </c>
      <c r="AJ125" t="inlineStr">
        <is>
          <t/>
        </is>
      </c>
      <c r="AK125" t="inlineStr">
        <is>
          <t>ured za unovčenje čekova|pružatelj usluga unovčenja čekova</t>
        </is>
      </c>
      <c r="AL125" t="inlineStr">
        <is>
          <t>2|2</t>
        </is>
      </c>
      <c r="AM125" t="inlineStr">
        <is>
          <t>|</t>
        </is>
      </c>
      <c r="AN125" t="inlineStr">
        <is>
          <t>készpénzes csekkbeváltóhely</t>
        </is>
      </c>
      <c r="AO125" t="inlineStr">
        <is>
          <t>2</t>
        </is>
      </c>
      <c r="AP125" t="inlineStr">
        <is>
          <t>proposed</t>
        </is>
      </c>
      <c r="AQ125" t="inlineStr">
        <is>
          <t>ufficio per l’incasso di assegni</t>
        </is>
      </c>
      <c r="AR125" t="inlineStr">
        <is>
          <t>3</t>
        </is>
      </c>
      <c r="AS125" t="inlineStr">
        <is>
          <t/>
        </is>
      </c>
      <c r="AT125" t="inlineStr">
        <is>
          <t>čekių gryninimo įstaiga</t>
        </is>
      </c>
      <c r="AU125" t="inlineStr">
        <is>
          <t>3</t>
        </is>
      </c>
      <c r="AV125" t="inlineStr">
        <is>
          <t/>
        </is>
      </c>
      <c r="AW125" t="inlineStr">
        <is>
          <t>čeku iekasēšanas punkts</t>
        </is>
      </c>
      <c r="AX125" t="inlineStr">
        <is>
          <t>3</t>
        </is>
      </c>
      <c r="AY125" t="inlineStr">
        <is>
          <t/>
        </is>
      </c>
      <c r="AZ125" t="inlineStr">
        <is>
          <t>uffiċċju għat-tisrif taċ-ċekkijiet</t>
        </is>
      </c>
      <c r="BA125" t="inlineStr">
        <is>
          <t>3</t>
        </is>
      </c>
      <c r="BB125" t="inlineStr">
        <is>
          <t/>
        </is>
      </c>
      <c r="BC125" t="inlineStr">
        <is>
          <t>kantoor voor het inwisselen van cheques</t>
        </is>
      </c>
      <c r="BD125" t="inlineStr">
        <is>
          <t>3</t>
        </is>
      </c>
      <c r="BE125" t="inlineStr">
        <is>
          <t/>
        </is>
      </c>
      <c r="BF125" t="inlineStr">
        <is>
          <t>biuro realizujące czeki</t>
        </is>
      </c>
      <c r="BG125" t="inlineStr">
        <is>
          <t>3</t>
        </is>
      </c>
      <c r="BH125" t="inlineStr">
        <is>
          <t/>
        </is>
      </c>
      <c r="BI125" t="inlineStr">
        <is>
          <t>agência de desconto de cheques|serviço de desconto de cheques</t>
        </is>
      </c>
      <c r="BJ125" t="inlineStr">
        <is>
          <t>3|3</t>
        </is>
      </c>
      <c r="BK125" t="inlineStr">
        <is>
          <t>|</t>
        </is>
      </c>
      <c r="BL125" t="inlineStr">
        <is>
          <t>birou de încasare a cecurilor de călătorie</t>
        </is>
      </c>
      <c r="BM125" t="inlineStr">
        <is>
          <t>2</t>
        </is>
      </c>
      <c r="BN125" t="inlineStr">
        <is>
          <t/>
        </is>
      </c>
      <c r="BO125" t="inlineStr">
        <is>
          <t>miesto na inkaso šekov</t>
        </is>
      </c>
      <c r="BP125" t="inlineStr">
        <is>
          <t>3</t>
        </is>
      </c>
      <c r="BQ125" t="inlineStr">
        <is>
          <t/>
        </is>
      </c>
      <c r="BR125" t="inlineStr">
        <is>
          <t>unovčevalnica čekov</t>
        </is>
      </c>
      <c r="BS125" t="inlineStr">
        <is>
          <t>3</t>
        </is>
      </c>
      <c r="BT125" t="inlineStr">
        <is>
          <t/>
        </is>
      </c>
      <c r="BU125" t="inlineStr">
        <is>
          <t>checkinlösningskontor</t>
        </is>
      </c>
      <c r="BV125" t="inlineStr">
        <is>
          <t>3</t>
        </is>
      </c>
      <c r="BW125" t="inlineStr">
        <is>
          <t/>
        </is>
      </c>
      <c r="BX125" t="inlineStr">
        <is>
          <t/>
        </is>
      </c>
      <c r="BY125" t="inlineStr">
        <is>
          <t>podnik poskytující službu výměny šeků za hotovost</t>
        </is>
      </c>
      <c r="BZ125" t="inlineStr">
        <is>
          <t/>
        </is>
      </c>
      <c r="CA125" t="inlineStr">
        <is>
          <t/>
        </is>
      </c>
      <c r="CB125" t="inlineStr">
        <is>
          <t>επιχείρηση που προσφέρει την υπηρεσία να δίνει μετρητά ως αντάλλαγμα για μία επιταγή</t>
        </is>
      </c>
      <c r="CC125" t="inlineStr">
        <is>
          <t>business that provides the service of giving cash in exchange for a cheque</t>
        </is>
      </c>
      <c r="CD125" t="inlineStr">
        <is>
          <t>Entidad que presta el servicio de abonar el importe indicado en un cheque, en efectivo o mediante su ingreso en una cuenta.</t>
        </is>
      </c>
      <c r="CE125" t="inlineStr">
        <is>
          <t>ettevõte, mis pakub isikutele, kellel ei ole &lt;i&gt;pangakontot&lt;/i&gt; &lt;a href="/entry/result/1077850/all" id="ENTRY_TO_ENTRY_CONVERTER" target="_blank"&gt;IATE:1077850&lt;/a&gt; või kellel puudub juurdepääs oma pangakontole, tšekkide sularahaks vahetamise teenust</t>
        </is>
      </c>
      <c r="CF125" t="inlineStr">
        <is>
          <t/>
        </is>
      </c>
      <c r="CG125" t="inlineStr">
        <is>
          <t>bureau proposant un service permettant à une personne d'encaisser un chèque et de récupérer le montant en liquide sans passer par une banque et l'utilisation d'un compte bancaire</t>
        </is>
      </c>
      <c r="CH125" t="inlineStr">
        <is>
          <t/>
        </is>
      </c>
      <c r="CI125" t="inlineStr">
        <is>
          <t/>
        </is>
      </c>
      <c r="CJ125" t="inlineStr">
        <is>
          <t>csekk ellenében készpénz kifizetését végző vállalkozás</t>
        </is>
      </c>
      <c r="CK125" t="inlineStr">
        <is>
          <t/>
        </is>
      </c>
      <c r="CL125" t="inlineStr">
        <is>
          <t/>
        </is>
      </c>
      <c r="CM125" t="inlineStr">
        <is>
          <t/>
        </is>
      </c>
      <c r="CN125" t="inlineStr">
        <is>
          <t>operat li jipprovdi s-servizz li jagħti l-flus kontanti bi skambju għal ċekk, mingħajr il-ħtieġa li l-persuna li tkun qed issarraf iċ-ċekk ikollha kont bankarju</t>
        </is>
      </c>
      <c r="CO125" t="inlineStr">
        <is>
          <t/>
        </is>
      </c>
      <c r="CP125" t="inlineStr">
        <is>
          <t>przedsiębiorstwo świadczące usługę wymiany czeków na gotówkę za pobraniem prowizji</t>
        </is>
      </c>
      <c r="CQ125" t="inlineStr">
        <is>
          <t>Serviço que permite trocar um cheque por numerário.</t>
        </is>
      </c>
      <c r="CR125" t="inlineStr">
        <is>
          <t/>
        </is>
      </c>
      <c r="CS125" t="inlineStr">
        <is>
          <t>podnik poskytujúci služby výmeny šekov za hotovosť</t>
        </is>
      </c>
      <c r="CT125" t="inlineStr">
        <is>
          <t/>
        </is>
      </c>
      <c r="CU125" t="inlineStr">
        <is>
          <t/>
        </is>
      </c>
    </row>
    <row r="126">
      <c r="A126" s="1" t="str">
        <f>HYPERLINK("https://iate.europa.eu/entry/result/3619784/all", "3619784")</f>
        <v>3619784</v>
      </c>
      <c r="B126" t="inlineStr">
        <is>
          <t>FINANCE</t>
        </is>
      </c>
      <c r="C126" t="inlineStr">
        <is>
          <t>FINANCE|free movement of capital|financial market|financial supervision</t>
        </is>
      </c>
      <c r="D126" t="inlineStr">
        <is>
          <t>нефинансов надзорен орган</t>
        </is>
      </c>
      <c r="E126" t="inlineStr">
        <is>
          <t>3</t>
        </is>
      </c>
      <c r="F126" t="inlineStr">
        <is>
          <t/>
        </is>
      </c>
      <c r="G126" t="inlineStr">
        <is>
          <t>nefinanční dohlížitel</t>
        </is>
      </c>
      <c r="H126" t="inlineStr">
        <is>
          <t>2</t>
        </is>
      </c>
      <c r="I126" t="inlineStr">
        <is>
          <t/>
        </is>
      </c>
      <c r="J126" t="inlineStr">
        <is>
          <t>ikkefinansielt tilsynsorgan|ikkefinansiel tilsynsmyndighed</t>
        </is>
      </c>
      <c r="K126" t="inlineStr">
        <is>
          <t>2|2</t>
        </is>
      </c>
      <c r="L126" t="inlineStr">
        <is>
          <t>|</t>
        </is>
      </c>
      <c r="M126" t="inlineStr">
        <is>
          <t>nichtfinanzielle Aufsichtsbehörde</t>
        </is>
      </c>
      <c r="N126" t="inlineStr">
        <is>
          <t>3</t>
        </is>
      </c>
      <c r="O126" t="inlineStr">
        <is>
          <t/>
        </is>
      </c>
      <c r="P126" t="inlineStr">
        <is>
          <t>αρχή μη χρηματοπιστωτικής εποπτείας</t>
        </is>
      </c>
      <c r="Q126" t="inlineStr">
        <is>
          <t>3</t>
        </is>
      </c>
      <c r="R126" t="inlineStr">
        <is>
          <t/>
        </is>
      </c>
      <c r="S126" t="inlineStr">
        <is>
          <t>non-financial supervisor</t>
        </is>
      </c>
      <c r="T126" t="inlineStr">
        <is>
          <t>3</t>
        </is>
      </c>
      <c r="U126" t="inlineStr">
        <is>
          <t/>
        </is>
      </c>
      <c r="V126" t="inlineStr">
        <is>
          <t>supervisor no financiero</t>
        </is>
      </c>
      <c r="W126" t="inlineStr">
        <is>
          <t>3</t>
        </is>
      </c>
      <c r="X126" t="inlineStr">
        <is>
          <t/>
        </is>
      </c>
      <c r="Y126" t="inlineStr">
        <is>
          <t>finantssektorivälise järelevalve tegija</t>
        </is>
      </c>
      <c r="Z126" t="inlineStr">
        <is>
          <t>2</t>
        </is>
      </c>
      <c r="AA126" t="inlineStr">
        <is>
          <t/>
        </is>
      </c>
      <c r="AB126" t="inlineStr">
        <is>
          <t>finanssialan ulkopuolisten alojen valvoja</t>
        </is>
      </c>
      <c r="AC126" t="inlineStr">
        <is>
          <t>3</t>
        </is>
      </c>
      <c r="AD126" t="inlineStr">
        <is>
          <t/>
        </is>
      </c>
      <c r="AE126" t="inlineStr">
        <is>
          <t>superviseur non financier</t>
        </is>
      </c>
      <c r="AF126" t="inlineStr">
        <is>
          <t>3</t>
        </is>
      </c>
      <c r="AG126" t="inlineStr">
        <is>
          <t/>
        </is>
      </c>
      <c r="AH126" t="inlineStr">
        <is>
          <t>maoirseoir neamhairgeadais</t>
        </is>
      </c>
      <c r="AI126" t="inlineStr">
        <is>
          <t>3</t>
        </is>
      </c>
      <c r="AJ126" t="inlineStr">
        <is>
          <t/>
        </is>
      </c>
      <c r="AK126" t="inlineStr">
        <is>
          <t>nefinancijsko nadzorno tijelo</t>
        </is>
      </c>
      <c r="AL126" t="inlineStr">
        <is>
          <t>3</t>
        </is>
      </c>
      <c r="AM126" t="inlineStr">
        <is>
          <t/>
        </is>
      </c>
      <c r="AN126" t="inlineStr">
        <is>
          <t>nem pénzügyi felügyelet</t>
        </is>
      </c>
      <c r="AO126" t="inlineStr">
        <is>
          <t>2</t>
        </is>
      </c>
      <c r="AP126" t="inlineStr">
        <is>
          <t>proposed</t>
        </is>
      </c>
      <c r="AQ126" t="inlineStr">
        <is>
          <t>supervisore del settore non finanziario</t>
        </is>
      </c>
      <c r="AR126" t="inlineStr">
        <is>
          <t>2</t>
        </is>
      </c>
      <c r="AS126" t="inlineStr">
        <is>
          <t>proposed</t>
        </is>
      </c>
      <c r="AT126" t="inlineStr">
        <is>
          <t>ne finansų priežiūros institucija</t>
        </is>
      </c>
      <c r="AU126" t="inlineStr">
        <is>
          <t>3</t>
        </is>
      </c>
      <c r="AV126" t="inlineStr">
        <is>
          <t/>
        </is>
      </c>
      <c r="AW126" t="inlineStr">
        <is>
          <t>nefinanšu subjektu uzraudzītājs</t>
        </is>
      </c>
      <c r="AX126" t="inlineStr">
        <is>
          <t>2</t>
        </is>
      </c>
      <c r="AY126" t="inlineStr">
        <is>
          <t/>
        </is>
      </c>
      <c r="AZ126" t="inlineStr">
        <is>
          <t>superviżur mhux finanzjarju</t>
        </is>
      </c>
      <c r="BA126" t="inlineStr">
        <is>
          <t>3</t>
        </is>
      </c>
      <c r="BB126" t="inlineStr">
        <is>
          <t/>
        </is>
      </c>
      <c r="BC126" t="inlineStr">
        <is>
          <t>niet-financiële toezichthouder</t>
        </is>
      </c>
      <c r="BD126" t="inlineStr">
        <is>
          <t>3</t>
        </is>
      </c>
      <c r="BE126" t="inlineStr">
        <is>
          <t/>
        </is>
      </c>
      <c r="BF126" t="inlineStr">
        <is>
          <t>organ nadzoru niefinansowego</t>
        </is>
      </c>
      <c r="BG126" t="inlineStr">
        <is>
          <t>3</t>
        </is>
      </c>
      <c r="BH126" t="inlineStr">
        <is>
          <t/>
        </is>
      </c>
      <c r="BI126" t="inlineStr">
        <is>
          <t>supervisor não financeiro</t>
        </is>
      </c>
      <c r="BJ126" t="inlineStr">
        <is>
          <t>3</t>
        </is>
      </c>
      <c r="BK126" t="inlineStr">
        <is>
          <t/>
        </is>
      </c>
      <c r="BL126" t="inlineStr">
        <is>
          <t>supraveghetor nefinanciar</t>
        </is>
      </c>
      <c r="BM126" t="inlineStr">
        <is>
          <t>2</t>
        </is>
      </c>
      <c r="BN126" t="inlineStr">
        <is>
          <t>proposed</t>
        </is>
      </c>
      <c r="BO126" t="inlineStr">
        <is>
          <t>orgán dohľadu nad nefinančnými subjektmi</t>
        </is>
      </c>
      <c r="BP126" t="inlineStr">
        <is>
          <t>3</t>
        </is>
      </c>
      <c r="BQ126" t="inlineStr">
        <is>
          <t/>
        </is>
      </c>
      <c r="BR126" t="inlineStr">
        <is>
          <t>nefinančni nadzornik</t>
        </is>
      </c>
      <c r="BS126" t="inlineStr">
        <is>
          <t>3</t>
        </is>
      </c>
      <c r="BT126" t="inlineStr">
        <is>
          <t/>
        </is>
      </c>
      <c r="BU126" t="inlineStr">
        <is>
          <t>icke-finansiell tillsynsmyndighet</t>
        </is>
      </c>
      <c r="BV126" t="inlineStr">
        <is>
          <t>3</t>
        </is>
      </c>
      <c r="BW126" t="inlineStr">
        <is>
          <t/>
        </is>
      </c>
      <c r="BX126" t="inlineStr">
        <is>
          <t>надзорен орган, отговарящ за задължени субекти, изброени в член 3 от Регламента за борбата с изпирането на пари, различен от кредитни и финансови институции</t>
        </is>
      </c>
      <c r="BY126" t="inlineStr">
        <is>
          <t>v oblasti&lt;a href="https://iate.europa.eu/entry/result/2222113/cs" target="_blank"&gt; boje proti praní peněz a financování terorismu&lt;/a&gt; &lt;a href="https://iate.europa.eu/entry/result/3619849/cs" target="_blank"&gt;dohlížitel&lt;/a&gt; odpovědný za jiné &lt;a href="https://iate.europa.eu/entry/result/3573810/cs" target="_blank"&gt;povinné osoby&lt;/a&gt; uvedené v článku 3 nařízení o boji proti praní peněz než úvěrové a finanční
instituce</t>
        </is>
      </c>
      <c r="BZ126" t="inlineStr">
        <is>
          <t>i forbindelse med &lt;a href="https://iate.europa.eu/entry/result/2222113/da" target="_blank"&gt;bekæmpelse af hvidvask af penge og finansiering af terrorisme&lt;/a&gt;: &lt;a href="https://iate.europa.eu/entry/result/3619849/da" target="_blank"&gt;tilsynsorgan&lt;/a&gt; med ansvar for &lt;a href="https://iate.europa.eu/entry/result/3573810/da" target="_blank"&gt;forpligtede enheder&lt;/a&gt;, der er opført i artikel 3 i &lt;a href="https://eur-lex.europa.eu/legal-content/DA/TXT/?uri=CELEX:52021PC0420" target="_blank"&gt;forslaget til forordning om forebyggende foranstaltninger mod anvendelse af det finansielle system til hvidvask af penge eller finansiering af terrorisme&lt;/a&gt;, bortset fra &lt;a href="https://iate.europa.eu/entry/result/792555/da" target="_blank"&gt;kreditinstitutter&lt;/a&gt; og &lt;a href="https://iate.europa.eu/entry/result/1442743/da" target="_blank"&gt;finansieringsinstitutter&lt;/a&gt;</t>
        </is>
      </c>
      <c r="CA126" t="inlineStr">
        <is>
          <t>Aufsichtsbehörde, die für die in Artikel 3 der Verordnung zur Bekämpfung der Geldwäsche] aufgeführten Verpflichteten, bei denen es sich nicht um Kredit- und Finanzinstitute handelt, zuständig ist</t>
        </is>
      </c>
      <c r="CB126" t="inlineStr">
        <is>
          <t>στο πλαίσιο της &lt;a href="https://iate.europa.eu/entry/result/2222113/en-el" target="_blank"&gt;ΚΞΧ/ΧΤ&lt;/a&gt;, &lt;a href="https://iate.europa.eu/entry/result/3619849/en-el" target="_blank"&gt;εποπτικός φορέας&lt;/a&gt; αρμόδιος για τις &lt;a href="https://iate.europa.eu/entry/result/3573810/en-el" target="_blank"&gt;υπόχρεες οντότητες&lt;/a&gt; που απαριθμούνται στο άρθρο 3 της πρότασης κανονισμού σχετικά με την πρόληψη της χρησιμοποίησης του χρηματοπιστωτικού συστήματος για τη νομιμοποίηση εσόδων από παράνομες δραστηριότητες ή για τη χρηματοδότηση της τρομοκρατίας*, εκτός από τα πιστωτικά και τα χρηματοπιστωτικά ιδρύματα</t>
        </is>
      </c>
      <c r="CC126" t="inlineStr">
        <is>
          <t>in the context of &lt;a href="https://iate.europa.eu/entry/result/2222113" target="_blank"&gt;AML/CFT&lt;/a&gt;, &lt;a href="https://iate.europa.eu/entry/result/3619849" target="_blank"&gt;supervisor&lt;/a&gt; in charge of &lt;a href="https://iate.europa.eu/entry/result/3573810" target="_blank"&gt;obliged entities&lt;/a&gt; listed in Article 3 of the &lt;a href="https://eur-lex.europa.eu/legal-content/EN/TXT/?uri=CELEX:52021PC0420" target="_blank"&gt;Proposal for a Regulation on the prevention of the use of the financial system for the purposes of money laundering or terrorist financing&lt;/a&gt;, other than credit and financial institutions</t>
        </is>
      </c>
      <c r="CD126" t="inlineStr">
        <is>
          <t>En el contexto de la lucha contra el blanqueo de capitales y la financiación del terrorismo, supervisor que se ocupe de entidades obligadas de las enumeradas en el artículo 3 de la Propuesta de Reglamento relativo a la prevención de la utilización del sistema financiero para el blanqueo de capitales o la financiación del terrorismo, que no sean entidades de crédito o financieras.</t>
        </is>
      </c>
      <c r="CE126" t="inlineStr">
        <is>
          <t/>
        </is>
      </c>
      <c r="CF126" t="inlineStr">
        <is>
          <t>valvoja, joka on vastuussa rahanpesuntorjunta-asetusehdotuksen 3 artiklassa luetelluista ilmoitusvelvollisista, jotka ovat muita kuin luotto- tai finanssilaitoksia</t>
        </is>
      </c>
      <c r="CG126" t="inlineStr">
        <is>
          <t>dans le cadre de la lutte contre le blanchiment des capitaux et le financement du terrorisme, superviseur chargé des &lt;a href="https://iate.europa.eu/entry/result/3573810/fr" target="_blank"&gt;entités assujetties&lt;/a&gt; énumérées à l’article 3 de la &lt;a href="https://eur-lex.europa.eu/legal-content/FR/TXT/?uri=CELEX:52021PC0420" target="_blank"&gt;proposition règlement relatif à la prévention de l’utilisation du système financier aux fins du blanchiment de capitaux ou du financement du terrorisme&lt;/a&gt;, autres que les établissements de crédit et les établissements financiers</t>
        </is>
      </c>
      <c r="CH126" t="inlineStr">
        <is>
          <t/>
        </is>
      </c>
      <c r="CI126" t="inlineStr">
        <is>
          <t>nadzorno tijelo nadležno za obveznike navedene u članku 3. &lt;a href="https://eur-lex.europa.eu/legal-content/EN-HR/TXT/?from=EN&amp;amp;uri=CELEX%3A52021PC0421" target="_blank"&gt;Prijedloga uredbe&lt;/a&gt;&lt;a href="https://eur-lex.europa.eu/legal-content/HR/TXT/?uri=CELEX:52021PC0421" target="_blank"&gt; o osnivanju tijela za suzbijanje pranja novca i financiranja terorizma&lt;/a&gt;, koji nisu kreditne i financijske institucije</t>
        </is>
      </c>
      <c r="CJ126" t="inlineStr">
        <is>
          <t>&lt;a href="https://iate.europa.eu/entry/result/2222113/hu" target="_blank"&gt;a pénzmosás és terrorizmusfinanszírozás elleni küzdelem&lt;/a&gt; összefüggésében a pénzügyi rendszerek pénzmosás vagy
terrorizmusfinanszírozás céljára való felhasználásának megelőzéséről szóló
rendeletre irányuló javaslat 3. cikkében említett, hitelintézetnek vagy pénzügyi vállalkozásnak nem minősülő &lt;a href="https://iate.europa.eu/entry/result/3573810/hu" target="_blank"&gt;kötelezett szolgáltatók&lt;/a&gt; felügyeletét ellátó felügyeleti hatóság</t>
        </is>
      </c>
      <c r="CK126" t="inlineStr">
        <is>
          <t>supervisore incaricato dei soggetti obbligati elencati nel regolamento antiriciclaggio che non sono enti creditizi e enti finanziari</t>
        </is>
      </c>
      <c r="CL126" t="inlineStr">
        <is>
          <t>priežiūros institucija, atsakinga už [Kovos su pinigų plovimu reglamento] 3 straipsnyje išvardytus įpareigotuosius subjektus, kurie nėra kredito ir finansų įstaigos</t>
        </is>
      </c>
      <c r="CM126" t="inlineStr">
        <is>
          <t>uzraudzītājs, kas atbild par [NILLN regulas] 3. pantā uzskaitītajiem atbildīgajiem subjektiem, kuri nav kredītiestādes un finanšu iestādes</t>
        </is>
      </c>
      <c r="CN126" t="inlineStr">
        <is>
          <t>fil-kuntest tal-&lt;a href="https://iate.europa.eu/entry/result/2222113/mt" target="_blank"&gt;ġlieda kontra l-ħasil tal-flus u l-finanzjament tat-terroriżmu (AML/CFT)&lt;/a&gt;, superviżur li jkun inkarigat mill-&lt;a href="https://iate.europa.eu/entry/result/3573810/mt" target="_blank"&gt;entitajiet marbuta b'obbligu&lt;/a&gt;, elenkati fl-Artikolu 3 tal-Proposta għal Regolament dwar il-prevenzjoni tal-użu tas-sistema finanzjarja għall-finijiet tal-ħasil tal-flus jew il-finanzjament tat-terroriżmu, apparti l-istituzzjonijiet finanzjarji jew ta' kreditu</t>
        </is>
      </c>
      <c r="CO126" t="inlineStr">
        <is>
          <t>toezichthouder die belast is met in artikel 3 van de antiwitwasverordening vermelde meldingsplichtige entiteiten die geen kredietinstelling of financiële instelling zijn</t>
        </is>
      </c>
      <c r="CP126" t="inlineStr">
        <is>
          <t>organ nadzoru odpowiedzialny za podmioty zobowiązane, wymienione w art. 3 rozporządzenia w sprawie przeciwdziałania praniu pieniędzy, inne niż 
instytucje kredytowe i finansowe.</t>
        </is>
      </c>
      <c r="CQ126" t="inlineStr">
        <is>
          <t>No contexto do regime de combate ao branqueamento de capitais e ao financiamento do terrorismo (CBC/FT), um &lt;a href="https://iate.europa.eu/entry/result/3619849/pt" target="_blank"&gt;supervisor&lt;/a&gt; responsável pelas &lt;a href="https://iate.europa.eu/entry/result/3573810/pt" target="_blank"&gt;entidades obrigadas&lt;/a&gt; enumeradas no artigo 3.º da Proposta de Regulamento relativo à prevenção da utilização do sistema financeiro para efeitos de branqueamento de capitais ou de financiamento do terrorismo* que não sejam instituições de crédito ou financeiras.</t>
        </is>
      </c>
      <c r="CR126" t="inlineStr">
        <is>
          <t/>
        </is>
      </c>
      <c r="CS126" t="inlineStr">
        <is>
          <t>orgán dohľadu zodpovedný za &lt;a href="https://iate.europa.eu/entry/result/3573810/sk" target="_blank"&gt;povinné subjekty&lt;/a&gt; uvedené v &lt;a href="https://eur-lex.europa.eu/legal-content/SK/TXT/HTML/?uri=CELEX:52021PC0420&amp;amp;from=EN" target="_blank"&gt;článku 3 v návrhu nariadenia&lt;/a&gt; o &lt;a href="https://iate.europa.eu/entry/result/2222113/sk" target="_blank"&gt;boji proti praniu špinavých peňazí a financovaniu terorizmu&lt;/a&gt; iný, než sú úverové inštitúcie a finančné inštitúcie</t>
        </is>
      </c>
      <c r="CT126" t="inlineStr">
        <is>
          <t>nadzornik, ki je na področju preprečevanja pranja denarja in financiranja terorizma odgovoren za pooblaščene subjekte, navedene v členu 3 uredbe o preprečevanju pranja denarja*, ki niso kreditne ali finančne institucije</t>
        </is>
      </c>
      <c r="CU126" t="inlineStr">
        <is>
          <t/>
        </is>
      </c>
    </row>
    <row r="127">
      <c r="A127" s="1" t="str">
        <f>HYPERLINK("https://iate.europa.eu/entry/result/3619802/all", "3619802")</f>
        <v>3619802</v>
      </c>
      <c r="B127" t="inlineStr">
        <is>
          <t>FINANCE</t>
        </is>
      </c>
      <c r="C127" t="inlineStr">
        <is>
          <t>FINANCE|free movement of capital</t>
        </is>
      </c>
      <c r="D127" t="inlineStr">
        <is>
          <t>бенефициер</t>
        </is>
      </c>
      <c r="E127" t="inlineStr">
        <is>
          <t>3</t>
        </is>
      </c>
      <c r="F127" t="inlineStr">
        <is>
          <t/>
        </is>
      </c>
      <c r="G127" t="inlineStr">
        <is>
          <t>poživatel</t>
        </is>
      </c>
      <c r="H127" t="inlineStr">
        <is>
          <t>3</t>
        </is>
      </c>
      <c r="I127" t="inlineStr">
        <is>
          <t/>
        </is>
      </c>
      <c r="J127" t="inlineStr">
        <is>
          <t>ordremodtager</t>
        </is>
      </c>
      <c r="K127" t="inlineStr">
        <is>
          <t>3</t>
        </is>
      </c>
      <c r="L127" t="inlineStr">
        <is>
          <t/>
        </is>
      </c>
      <c r="M127" t="inlineStr">
        <is>
          <t>Begünstigter</t>
        </is>
      </c>
      <c r="N127" t="inlineStr">
        <is>
          <t>3</t>
        </is>
      </c>
      <c r="O127" t="inlineStr">
        <is>
          <t/>
        </is>
      </c>
      <c r="P127" t="inlineStr">
        <is>
          <t>δικαιούχος κρυπτοστοιχείων|δικαιούχος</t>
        </is>
      </c>
      <c r="Q127" t="inlineStr">
        <is>
          <t>3|3</t>
        </is>
      </c>
      <c r="R127" t="inlineStr">
        <is>
          <t>|</t>
        </is>
      </c>
      <c r="S127" t="inlineStr">
        <is>
          <t>beneficiary</t>
        </is>
      </c>
      <c r="T127" t="inlineStr">
        <is>
          <t>3</t>
        </is>
      </c>
      <c r="U127" t="inlineStr">
        <is>
          <t/>
        </is>
      </c>
      <c r="V127" t="inlineStr">
        <is>
          <t>beneficiario de transferencia de criptoactivos</t>
        </is>
      </c>
      <c r="W127" t="inlineStr">
        <is>
          <t>3</t>
        </is>
      </c>
      <c r="X127" t="inlineStr">
        <is>
          <t/>
        </is>
      </c>
      <c r="Y127" t="inlineStr">
        <is>
          <t>saaja</t>
        </is>
      </c>
      <c r="Z127" t="inlineStr">
        <is>
          <t>3</t>
        </is>
      </c>
      <c r="AA127" t="inlineStr">
        <is>
          <t/>
        </is>
      </c>
      <c r="AB127" t="inlineStr">
        <is>
          <t>siirronsaaja</t>
        </is>
      </c>
      <c r="AC127" t="inlineStr">
        <is>
          <t>3</t>
        </is>
      </c>
      <c r="AD127" t="inlineStr">
        <is>
          <t/>
        </is>
      </c>
      <c r="AE127" t="inlineStr">
        <is>
          <t>bénéficiaire de crypto-actifs</t>
        </is>
      </c>
      <c r="AF127" t="inlineStr">
        <is>
          <t>3</t>
        </is>
      </c>
      <c r="AG127" t="inlineStr">
        <is>
          <t/>
        </is>
      </c>
      <c r="AH127" t="inlineStr">
        <is>
          <t>tairbhí</t>
        </is>
      </c>
      <c r="AI127" t="inlineStr">
        <is>
          <t>3</t>
        </is>
      </c>
      <c r="AJ127" t="inlineStr">
        <is>
          <t/>
        </is>
      </c>
      <c r="AK127" t="inlineStr">
        <is>
          <t>korisnik</t>
        </is>
      </c>
      <c r="AL127" t="inlineStr">
        <is>
          <t>3</t>
        </is>
      </c>
      <c r="AM127" t="inlineStr">
        <is>
          <t/>
        </is>
      </c>
      <c r="AN127" t="inlineStr">
        <is>
          <t>kriptoeszköz-kedvezményezett</t>
        </is>
      </c>
      <c r="AO127" t="inlineStr">
        <is>
          <t>2</t>
        </is>
      </c>
      <c r="AP127" t="inlineStr">
        <is>
          <t>proposed</t>
        </is>
      </c>
      <c r="AQ127" t="inlineStr">
        <is>
          <t>cessionario</t>
        </is>
      </c>
      <c r="AR127" t="inlineStr">
        <is>
          <t>3</t>
        </is>
      </c>
      <c r="AS127" t="inlineStr">
        <is>
          <t/>
        </is>
      </c>
      <c r="AT127" t="inlineStr">
        <is>
          <t>kriptoturto gavėjas</t>
        </is>
      </c>
      <c r="AU127" t="inlineStr">
        <is>
          <t>3</t>
        </is>
      </c>
      <c r="AV127" t="inlineStr">
        <is>
          <t/>
        </is>
      </c>
      <c r="AW127" t="inlineStr">
        <is>
          <t>kriptoaktīvu saņēmējs</t>
        </is>
      </c>
      <c r="AX127" t="inlineStr">
        <is>
          <t>2</t>
        </is>
      </c>
      <c r="AY127" t="inlineStr">
        <is>
          <t/>
        </is>
      </c>
      <c r="AZ127" t="inlineStr">
        <is>
          <t/>
        </is>
      </c>
      <c r="BA127" t="inlineStr">
        <is>
          <t/>
        </is>
      </c>
      <c r="BB127" t="inlineStr">
        <is>
          <t/>
        </is>
      </c>
      <c r="BC127" t="inlineStr">
        <is>
          <t>begunstigde|begunstigde van een overmaking van cryptoactiva</t>
        </is>
      </c>
      <c r="BD127" t="inlineStr">
        <is>
          <t>3|3</t>
        </is>
      </c>
      <c r="BE127" t="inlineStr">
        <is>
          <t>|</t>
        </is>
      </c>
      <c r="BF127" t="inlineStr">
        <is>
          <t>beneficjent</t>
        </is>
      </c>
      <c r="BG127" t="inlineStr">
        <is>
          <t>3</t>
        </is>
      </c>
      <c r="BH127" t="inlineStr">
        <is>
          <t/>
        </is>
      </c>
      <c r="BI127" t="inlineStr">
        <is>
          <t>destinatário</t>
        </is>
      </c>
      <c r="BJ127" t="inlineStr">
        <is>
          <t>3</t>
        </is>
      </c>
      <c r="BK127" t="inlineStr">
        <is>
          <t/>
        </is>
      </c>
      <c r="BL127" t="inlineStr">
        <is>
          <t>beneficiar</t>
        </is>
      </c>
      <c r="BM127" t="inlineStr">
        <is>
          <t>3</t>
        </is>
      </c>
      <c r="BN127" t="inlineStr">
        <is>
          <t/>
        </is>
      </c>
      <c r="BO127" t="inlineStr">
        <is>
          <t>príjemca</t>
        </is>
      </c>
      <c r="BP127" t="inlineStr">
        <is>
          <t>3</t>
        </is>
      </c>
      <c r="BQ127" t="inlineStr">
        <is>
          <t/>
        </is>
      </c>
      <c r="BR127" t="inlineStr">
        <is>
          <t>upravičenec</t>
        </is>
      </c>
      <c r="BS127" t="inlineStr">
        <is>
          <t>3</t>
        </is>
      </c>
      <c r="BT127" t="inlineStr">
        <is>
          <t/>
        </is>
      </c>
      <c r="BU127" t="inlineStr">
        <is>
          <t>mottagare</t>
        </is>
      </c>
      <c r="BV127" t="inlineStr">
        <is>
          <t>3</t>
        </is>
      </c>
      <c r="BW127" t="inlineStr">
        <is>
          <t/>
        </is>
      </c>
      <c r="BX127" t="inlineStr">
        <is>
          <t>лице, определено като получател на превода на криптоактиви</t>
        </is>
      </c>
      <c r="BY127" t="inlineStr">
        <is>
          <t>osoba,
která je zamýšleným příjemcem převodu &lt;a href="https://iate.europa.eu/entry/result/3581681/cs" target="_blank"&gt;kryptoaktiv&lt;/a&gt;</t>
        </is>
      </c>
      <c r="BZ127" t="inlineStr">
        <is>
          <t>person, som er den tiltænkte modtager af en overførsel af &lt;a href="https://iate.europa.eu/entry/result/3581681/da" target="_blank"&gt;kryptoaktiver&lt;/a&gt;</t>
        </is>
      </c>
      <c r="CA127" t="inlineStr">
        <is>
          <t>Person, an die der Kryptowertetransfer gerichtet ist</t>
        </is>
      </c>
      <c r="CB127" t="inlineStr">
        <is>
          <t>πρόσωπο προς το οποίο προορίζονται τα μεταφερόμενα &lt;a href="https://iate.europa.eu/entry/result/3581681/en-el" target="_blank"&gt;κρυπτοστοιχεία&lt;/a&gt;</t>
        </is>
      </c>
      <c r="CC127" t="inlineStr">
        <is>
          <t>person that is the intended recipient of a transfer of &lt;a href="https://iate.europa.eu/entry/result/3581681/all" target="_blank"&gt;crypto-assets&lt;/a&gt;</t>
        </is>
      </c>
      <c r="CD127" t="inlineStr">
        <is>
          <t>Toda persona que sea el destinatario previsto de la transferencia de criptoactivos.</t>
        </is>
      </c>
      <c r="CE127" t="inlineStr">
        <is>
          <t>isik, kes on krüptovaraülekande ettenähtud vastuvõtja</t>
        </is>
      </c>
      <c r="CF127" t="inlineStr">
        <is>
          <t>henkilö, joka on tarkoitettu &lt;a href="https://iate.europa.eu/entry/result/3581681/fi" target="_blank"&gt;kryptovarojen &lt;/a&gt;siirron vastaanottajaksi</t>
        </is>
      </c>
      <c r="CG127" t="inlineStr">
        <is>
          <t>personne qui est le destinataire prévu d'un transfert de &lt;a href="https://iate.europa.eu/entry/result/3581681/fr" target="_blank"&gt;crypto-actifs&lt;/a&gt;</t>
        </is>
      </c>
      <c r="CH127" t="inlineStr">
        <is>
          <t/>
        </is>
      </c>
      <c r="CI127" t="inlineStr">
        <is>
          <t>osoba koja je predviđeni primatelj prijenosa kriptoimovine</t>
        </is>
      </c>
      <c r="CJ127" t="inlineStr">
        <is>
          <t>az a természetes vagy jogi személy, aki vagy amely az átutalt &lt;a href="https://iate.europa.eu/entry/result/3581681/hu" target="_blank"&gt;kriptoeszközök &lt;/a&gt;szándékolt jogosultja</t>
        </is>
      </c>
      <c r="CK127" t="inlineStr">
        <is>
          <t>nel settore delle cripto-attività, soggetto destinatario finale del trasferimento di cripto-attività</t>
        </is>
      </c>
      <c r="CL127" t="inlineStr">
        <is>
          <t>asmuo, kuris yra numatomas pervedamo kriptoturto gavėjas</t>
        </is>
      </c>
      <c r="CM127" t="inlineStr">
        <is>
          <t>persona, kas ir kriptoaktīvu pārveduma iecerētais saņēmējs</t>
        </is>
      </c>
      <c r="CN127" t="inlineStr">
        <is>
          <t/>
        </is>
      </c>
      <c r="CO127" t="inlineStr">
        <is>
          <t>persoon die de beoogde ontvanger van een overmaking van cryptoactiva is</t>
        </is>
      </c>
      <c r="CP127" t="inlineStr">
        <is>
          <t>osoba
będąca zamierzonym odbiorcą danego transferu kryptoaktywów</t>
        </is>
      </c>
      <c r="CQ127" t="inlineStr">
        <is>
          <t>Pessoa que é a destinatária prevista de uma transferência de &lt;a href="https://iate.europa.eu/entry/result/3581681/pt" target="_blank"&gt;criptoativos&lt;/a&gt;.</t>
        </is>
      </c>
      <c r="CR127" t="inlineStr">
        <is>
          <t/>
        </is>
      </c>
      <c r="CS127" t="inlineStr">
        <is>
          <t>osoba, ktorá je zamýšľaným príjemcom prevodu &lt;a href="https://iate.europa.eu/entry/result/3581681/sk" target="_blank"&gt;kryptoaktív&lt;/a&gt;</t>
        </is>
      </c>
      <c r="CT127" t="inlineStr">
        <is>
          <t>oseba, ki je predvideni prejemnik prenosa &lt;a href="https://iate.europa.eu/entry/slideshow/1634898548146/3581681/sl" target="_blank"&gt;kriptosredstev&lt;/a&gt;</t>
        </is>
      </c>
      <c r="CU127" t="inlineStr">
        <is>
          <t>person som är den avsedda mottagaren av överföringen av kryptotillgångar</t>
        </is>
      </c>
    </row>
    <row r="128">
      <c r="A128" s="1" t="str">
        <f>HYPERLINK("https://iate.europa.eu/entry/result/3619801/all", "3619801")</f>
        <v>3619801</v>
      </c>
      <c r="B128" t="inlineStr">
        <is>
          <t>FINANCE</t>
        </is>
      </c>
      <c r="C128" t="inlineStr">
        <is>
          <t>FINANCE|free movement of capital</t>
        </is>
      </c>
      <c r="D128" t="inlineStr">
        <is>
          <t>инициатор</t>
        </is>
      </c>
      <c r="E128" t="inlineStr">
        <is>
          <t>3</t>
        </is>
      </c>
      <c r="F128" t="inlineStr">
        <is>
          <t/>
        </is>
      </c>
      <c r="G128" t="inlineStr">
        <is>
          <t>původce</t>
        </is>
      </c>
      <c r="H128" t="inlineStr">
        <is>
          <t>3</t>
        </is>
      </c>
      <c r="I128" t="inlineStr">
        <is>
          <t/>
        </is>
      </c>
      <c r="J128" t="inlineStr">
        <is>
          <t>ordregiver</t>
        </is>
      </c>
      <c r="K128" t="inlineStr">
        <is>
          <t>3</t>
        </is>
      </c>
      <c r="L128" t="inlineStr">
        <is>
          <t/>
        </is>
      </c>
      <c r="M128" t="inlineStr">
        <is>
          <t>Originator</t>
        </is>
      </c>
      <c r="N128" t="inlineStr">
        <is>
          <t>3</t>
        </is>
      </c>
      <c r="O128" t="inlineStr">
        <is>
          <t/>
        </is>
      </c>
      <c r="P128" t="inlineStr">
        <is>
          <t>εντολέας</t>
        </is>
      </c>
      <c r="Q128" t="inlineStr">
        <is>
          <t>3</t>
        </is>
      </c>
      <c r="R128" t="inlineStr">
        <is>
          <t/>
        </is>
      </c>
      <c r="S128" t="inlineStr">
        <is>
          <t>originator</t>
        </is>
      </c>
      <c r="T128" t="inlineStr">
        <is>
          <t>3</t>
        </is>
      </c>
      <c r="U128" t="inlineStr">
        <is>
          <t/>
        </is>
      </c>
      <c r="V128" t="inlineStr">
        <is>
          <t>originante</t>
        </is>
      </c>
      <c r="W128" t="inlineStr">
        <is>
          <t>3</t>
        </is>
      </c>
      <c r="X128" t="inlineStr">
        <is>
          <t/>
        </is>
      </c>
      <c r="Y128" t="inlineStr">
        <is>
          <t>algataja</t>
        </is>
      </c>
      <c r="Z128" t="inlineStr">
        <is>
          <t>3</t>
        </is>
      </c>
      <c r="AA128" t="inlineStr">
        <is>
          <t/>
        </is>
      </c>
      <c r="AB128" t="inlineStr">
        <is>
          <t>siirron toimeksiantaja</t>
        </is>
      </c>
      <c r="AC128" t="inlineStr">
        <is>
          <t>3</t>
        </is>
      </c>
      <c r="AD128" t="inlineStr">
        <is>
          <t/>
        </is>
      </c>
      <c r="AE128" t="inlineStr">
        <is>
          <t>initiateur</t>
        </is>
      </c>
      <c r="AF128" t="inlineStr">
        <is>
          <t>3</t>
        </is>
      </c>
      <c r="AG128" t="inlineStr">
        <is>
          <t/>
        </is>
      </c>
      <c r="AH128" t="inlineStr">
        <is>
          <t>tionscnóir</t>
        </is>
      </c>
      <c r="AI128" t="inlineStr">
        <is>
          <t>3</t>
        </is>
      </c>
      <c r="AJ128" t="inlineStr">
        <is>
          <t/>
        </is>
      </c>
      <c r="AK128" t="inlineStr">
        <is>
          <t>pošiljatelj</t>
        </is>
      </c>
      <c r="AL128" t="inlineStr">
        <is>
          <t>3</t>
        </is>
      </c>
      <c r="AM128" t="inlineStr">
        <is>
          <t/>
        </is>
      </c>
      <c r="AN128" t="inlineStr">
        <is>
          <t>kezdeményező</t>
        </is>
      </c>
      <c r="AO128" t="inlineStr">
        <is>
          <t>2</t>
        </is>
      </c>
      <c r="AP128" t="inlineStr">
        <is>
          <t>proposed</t>
        </is>
      </c>
      <c r="AQ128" t="inlineStr">
        <is>
          <t>cedente</t>
        </is>
      </c>
      <c r="AR128" t="inlineStr">
        <is>
          <t>3</t>
        </is>
      </c>
      <c r="AS128" t="inlineStr">
        <is>
          <t/>
        </is>
      </c>
      <c r="AT128" t="inlineStr">
        <is>
          <t>iniciatorius</t>
        </is>
      </c>
      <c r="AU128" t="inlineStr">
        <is>
          <t>3</t>
        </is>
      </c>
      <c r="AV128" t="inlineStr">
        <is>
          <t/>
        </is>
      </c>
      <c r="AW128" t="inlineStr">
        <is>
          <t>iniciators</t>
        </is>
      </c>
      <c r="AX128" t="inlineStr">
        <is>
          <t>2</t>
        </is>
      </c>
      <c r="AY128" t="inlineStr">
        <is>
          <t/>
        </is>
      </c>
      <c r="AZ128" t="inlineStr">
        <is>
          <t/>
        </is>
      </c>
      <c r="BA128" t="inlineStr">
        <is>
          <t/>
        </is>
      </c>
      <c r="BB128" t="inlineStr">
        <is>
          <t/>
        </is>
      </c>
      <c r="BC128" t="inlineStr">
        <is>
          <t>initiator</t>
        </is>
      </c>
      <c r="BD128" t="inlineStr">
        <is>
          <t>3</t>
        </is>
      </c>
      <c r="BE128" t="inlineStr">
        <is>
          <t/>
        </is>
      </c>
      <c r="BF128" t="inlineStr">
        <is>
          <t>inicjator</t>
        </is>
      </c>
      <c r="BG128" t="inlineStr">
        <is>
          <t>3</t>
        </is>
      </c>
      <c r="BH128" t="inlineStr">
        <is>
          <t/>
        </is>
      </c>
      <c r="BI128" t="inlineStr">
        <is>
          <t>iniciante</t>
        </is>
      </c>
      <c r="BJ128" t="inlineStr">
        <is>
          <t>3</t>
        </is>
      </c>
      <c r="BK128" t="inlineStr">
        <is>
          <t/>
        </is>
      </c>
      <c r="BL128" t="inlineStr">
        <is>
          <t>inițiator</t>
        </is>
      </c>
      <c r="BM128" t="inlineStr">
        <is>
          <t>3</t>
        </is>
      </c>
      <c r="BN128" t="inlineStr">
        <is>
          <t/>
        </is>
      </c>
      <c r="BO128" t="inlineStr">
        <is>
          <t>pôvodca</t>
        </is>
      </c>
      <c r="BP128" t="inlineStr">
        <is>
          <t>3</t>
        </is>
      </c>
      <c r="BQ128" t="inlineStr">
        <is>
          <t/>
        </is>
      </c>
      <c r="BR128" t="inlineStr">
        <is>
          <t>originator</t>
        </is>
      </c>
      <c r="BS128" t="inlineStr">
        <is>
          <t>3</t>
        </is>
      </c>
      <c r="BT128" t="inlineStr">
        <is>
          <t/>
        </is>
      </c>
      <c r="BU128" t="inlineStr">
        <is>
          <t>avsändare</t>
        </is>
      </c>
      <c r="BV128" t="inlineStr">
        <is>
          <t>3</t>
        </is>
      </c>
      <c r="BW128" t="inlineStr">
        <is>
          <t/>
        </is>
      </c>
      <c r="BX128" t="inlineStr">
        <is>
          <t>лице, което е титуляр на сметка при доставчик на услуги за криптоактиви и разрешава превод на криптоактиви от тази сметка или, когато няма сметка, което дава нареждане за превод на криптоактиви</t>
        </is>
      </c>
      <c r="BY128" t="inlineStr">
        <is>
          <t>osoba,
která je majitelem účtu u &lt;a href="https://iate.europa.eu/entry/result/3591062/cs" target="_blank"&gt;poskytovatele služeb souvisejících s kryptoaktivy&lt;/a&gt; a
umožní převod &lt;a href="https://iate.europa.eu/entry/result/3581681/cs" target="_blank"&gt;kryptoaktiv&lt;/a&gt; z tohoto účtu, nebo v případě neexistence účtu osoba,
která zadá příkaz k převodu kryptoaktiv</t>
        </is>
      </c>
      <c r="BZ128" t="inlineStr">
        <is>
          <t>person, som er indehaver af en konto sammen med en &lt;a href="https://iate.europa.eu/entry/result/3591062/da" target="_blank"&gt;udbyder af kryptoaktivtjenester&lt;/a&gt;, og som giver tilladelse til en overførsel af &lt;a href="https://iate.europa.eu/entry/result/3581681/da" target="_blank"&gt;kryptoaktiver&lt;/a&gt; fra nævnte konto, eller, hvis der ikke findes nogen konto, som afgiver en ordre om overførsel af kryptoaktiver</t>
        </is>
      </c>
      <c r="CA128" t="inlineStr">
        <is>
          <t>Person, die Inhaber eines Kontos bei einem Anbieter von Krypto-Dienstleistungen ist und den Kryptowertetransfer von diesem Konto gestattet, oder, wenn kein Konto vorhanden ist, die den Auftrag zu einem Kryptowertetransfer erteilt</t>
        </is>
      </c>
      <c r="CB128" t="inlineStr">
        <is>
          <t>πρόσωπο που τηρεί λογαριασμό σε &lt;a href="https://iate.europa.eu/entry/result/3591062/en-el" target="_blank"&gt;πάροχο υπηρεσιών κρυπτοστοιχείων&lt;/a&gt; και επιτρέπει τη μεταφορά &lt;a href="https://iate.europa.eu/entry/result/3581681/en-el" target="_blank"&gt;κρυπτοστοιχείων &lt;/a&gt;από τον εν λόγω λογαριασμό ή, όταν δεν υπάρχει λογαριασμός, δίνει εντολή μεταφοράς κρυπτοστοιχείων</t>
        </is>
      </c>
      <c r="CC128" t="inlineStr">
        <is>
          <t>person that holds an account with a &lt;a href="https://iate.europa.eu/entry/result/3591062/all" target="_blank"&gt;crypto-asset service provider&lt;/a&gt; and allows a transfer of &lt;a href="https://iate.europa.eu/entry/result/3581681/all" target="_blank"&gt;crypto-assets&lt;/a&gt; from that account, or, where there is no account, that gives a transfer of crypto-assets order</t>
        </is>
      </c>
      <c r="CD128" t="inlineStr">
        <is>
          <t>Toda persona que mantiene una cuenta con un &lt;a href="https://iate.europa.eu/entry/result/3591062/es" target="_blank"&gt;proveedor de servicios de criptoactivos&lt;/a&gt; y permite una transferencia de criptoactivos desde dicha cuenta o, en caso de que no exista cuenta, que da una orden de transferencia de criptoactivos.</t>
        </is>
      </c>
      <c r="CE128" t="inlineStr">
        <is>
          <t>isik, kellel on konto &lt;i&gt;krüptovarateenuse osutaja&lt;/i&gt; &lt;a href="/entry/result/3591062/all" id="ENTRY_TO_ENTRY_CONVERTER" target="_blank"&gt;IATE:3591062&lt;/a&gt; juures ja kes annab loa sellelt kontolt krüptovaraülekannete tegemiseks või teeb, juhul kui kontot ei ole, krüptovaraülekande korralduse</t>
        </is>
      </c>
      <c r="CF128" t="inlineStr">
        <is>
          <t>henkilö, jolla on &lt;a href="https://iate.europa.eu/entry/result/3591062/fi" target="_blank"&gt;kryptovarapalvelun tarjoajan&lt;/a&gt;ylläpitämä tili ja joka sallii &lt;a href="https://iate.europa.eu/entry/result/3581681/fi" target="_blank"&gt;kryptovarojen &lt;/a&gt;siirron kyseiseltä tililtä tai, jos tiliä ei ole, antaa kryptovarojen siirtotoimeksiannon</t>
        </is>
      </c>
      <c r="CG128" t="inlineStr">
        <is>
          <t>personne qui détient un compte auprès d’un prestataire de services
 sur crypto-actifs et qui autorise un transfert de crypto-actifs à 
partir de ce compte ou, en l'absence de compte, qui donne un ordre de 
transfert de crypto-actifs</t>
        </is>
      </c>
      <c r="CH128" t="inlineStr">
        <is>
          <t/>
        </is>
      </c>
      <c r="CI128" t="inlineStr">
        <is>
          <t>osoba koja ima račun kod pružatelja usluga povezanih s kriptoimovinom i dopušta prijenos kriptoimovine s tog računa ili, ako nema račun, koja daje nalog za prijenos kriptoimovine</t>
        </is>
      </c>
      <c r="CJ128" t="inlineStr">
        <is>
          <t>olyan természetes vagy jogi személy, aki vagy amely kriptoeszköz-szolgáltatónál vezetett számla tulajdonosa, és aki vagy amely az adott számláról kriptoeszköz-átutalást engedélyez, vagy – számla hiányában – kriptoeszköz-átutalási megbízást ad</t>
        </is>
      </c>
      <c r="CK128" t="inlineStr">
        <is>
          <t>nel settore delle cripto-attività, soggetto detentore di un conto presso un &lt;a href="https://iate.europa.eu/entry/result/3591062/en-it" target="_blank"&gt;fornitore di servizi per le cripto-attività&lt;/a&gt; che autorizza un trasferimento di &lt;a href="https://iate.europa.eu/entry/result/3581681/en-it" target="_blank"&gt;cripto-attività&lt;/a&gt; da tale conto o, in mancanza di un conto, che dà ordine di trasferire le cripto-attività</t>
        </is>
      </c>
      <c r="CL128" t="inlineStr">
        <is>
          <t>asmuo, kuris kriptoturto paslaugų teikėjo įstaigoje turi sąskaitą ir leidžia iš tos sąskaitos pervesti kriptoturtą, arba, jei sąskaitos nėra, kuris pateikia kriptoturto pervedimo pavedimą</t>
        </is>
      </c>
      <c r="CM128" t="inlineStr">
        <is>
          <t>persona, kas tur kontu pie kriptoaktīvu pakalpojumu sniedzēja un ļauj pārvest kriptoaktīvus no minētā konta, vai, ja tāda konta nav, kas dod kriptoaktīvu pārveduma rīkojumu</t>
        </is>
      </c>
      <c r="CN128" t="inlineStr">
        <is>
          <t/>
        </is>
      </c>
      <c r="CO128" t="inlineStr">
        <is>
          <t>persoon die houder is van een rekening bij een aanbieder van cryptoactivadiensten en een overmaking van cryptoactiva van die rekening toestaat, of, bij ontbreken van een dergelijke rekening, die een opdracht tot overmaking van cryptoactiva geeft</t>
        </is>
      </c>
      <c r="CP128" t="inlineStr">
        <is>
          <t>osoba,
która posiada rachunek u dostawcy usług w zakresie kryptoaktywów i zezwala na
transfer kryptoaktywów z tego rachunku lub, w przypadku braku rachunku, która
składa zlecenie transferu kryptoaktywów</t>
        </is>
      </c>
      <c r="CQ128" t="inlineStr">
        <is>
          <t>Pessoa que detém uma conta junto de um &lt;a href="https://iate.europa.eu/entry/result/3591062/pt" target="_blank"&gt;prestador de serviços de criptoativos&lt;/a&gt; e que autoriza uma transferência de &lt;a href="https://iate.europa.eu/entry/result/3581681/pt" target="_blank"&gt;criptoativos&lt;/a&gt; a partir dessa conta ou, caso não haja conta, que emite uma ordem de transferência de criptoativos.</t>
        </is>
      </c>
      <c r="CR128" t="inlineStr">
        <is>
          <t/>
        </is>
      </c>
      <c r="CS128" t="inlineStr">
        <is>
          <t>osoba, ktorá má účet u &lt;a href="https://iate.europa.eu/entry/result/3591062/sk" target="_blank"&gt;poskytovateľa služieb kryptoaktív&lt;/a&gt; a ktorá povoľuje prevod &lt;a href="https://iate.europa.eu/entry/result/3581681/sk" target="_blank"&gt;kryptoaktív&lt;/a&gt; z tohto účtu, alebo v prípade, že účet neexistuje, ktorá dáva príkaz na prevod kryptoaktív</t>
        </is>
      </c>
      <c r="CT128" t="inlineStr">
        <is>
          <t>oseba, ki ima račun pri ponudniku storitev v zvezi s &lt;a href="https://iate.europa.eu/entry/slideshow/1634898548146/3581681/sl" target="_blank"&gt;kriptosredstvi&lt;/a&gt; in dovoli prenos kriptosredstev s tega računa ali, če račun ne obstaja, ki naroči prenos kriptosredstev</t>
        </is>
      </c>
      <c r="CU128" t="inlineStr">
        <is>
          <t>person som innehar ett konto hos en &lt;a href="https://iate.europa.eu/entry/result/3591062" target="_blank"&gt;leverantör av kryptotillgångstjänster&lt;/a&gt; och som tillåter en överföring av &lt;a href="https://iate.europa.eu/entry/result/3581681" target="_blank"&gt;kryptotillgångar &lt;/a&gt;från det kontot eller, om det inte finns något konto, som utfärdar en order om överföring av kryptotillgånga</t>
        </is>
      </c>
    </row>
    <row r="129">
      <c r="A129" s="1" t="str">
        <f>HYPERLINK("https://iate.europa.eu/entry/result/3619773/all", "3619773")</f>
        <v>3619773</v>
      </c>
      <c r="B129" t="inlineStr">
        <is>
          <t>FINANCE</t>
        </is>
      </c>
      <c r="C129" t="inlineStr">
        <is>
          <t>FINANCE|free movement of capital|financial market|financial supervision</t>
        </is>
      </c>
      <c r="D129" t="inlineStr">
        <is>
          <t>коригиращ коефициент, свързан с утежняващи фактори</t>
        </is>
      </c>
      <c r="E129" t="inlineStr">
        <is>
          <t>3</t>
        </is>
      </c>
      <c r="F129" t="inlineStr">
        <is>
          <t/>
        </is>
      </c>
      <c r="G129" t="inlineStr">
        <is>
          <t>vyrovnávací koeficient spojený s přitěžujícími okolnostmi|přitěžující koeficient</t>
        </is>
      </c>
      <c r="H129" t="inlineStr">
        <is>
          <t>3|3</t>
        </is>
      </c>
      <c r="I129" t="inlineStr">
        <is>
          <t>|</t>
        </is>
      </c>
      <c r="J129" t="inlineStr">
        <is>
          <t>skærpende koefficient|justeringskoefficient knyttet til skærpende faktorer|justeringskoefficient knyttet til skærpende omstændigheder</t>
        </is>
      </c>
      <c r="K129" t="inlineStr">
        <is>
          <t>3|3|3</t>
        </is>
      </c>
      <c r="L129" t="inlineStr">
        <is>
          <t>||</t>
        </is>
      </c>
      <c r="M129" t="inlineStr">
        <is>
          <t>Berichtigungskoeffizient auf erschwerende Umstände|erschwerender Koeffizient</t>
        </is>
      </c>
      <c r="N129" t="inlineStr">
        <is>
          <t>3|3</t>
        </is>
      </c>
      <c r="O129" t="inlineStr">
        <is>
          <t>|</t>
        </is>
      </c>
      <c r="P129" t="inlineStr">
        <is>
          <t>συντελεστής προσαρμογής που συνδέεται με επιβαρυντικούς παράγοντες|επιβαρυντικός συντελεστής</t>
        </is>
      </c>
      <c r="Q129" t="inlineStr">
        <is>
          <t>3|3</t>
        </is>
      </c>
      <c r="R129" t="inlineStr">
        <is>
          <t>|</t>
        </is>
      </c>
      <c r="S129" t="inlineStr">
        <is>
          <t>adjustment coefficient linked to aggravating factors|aggravating coefficient</t>
        </is>
      </c>
      <c r="T129" t="inlineStr">
        <is>
          <t>3|3</t>
        </is>
      </c>
      <c r="U129" t="inlineStr">
        <is>
          <t>|</t>
        </is>
      </c>
      <c r="V129" t="inlineStr">
        <is>
          <t>coeficiente agravante|coeficiente de ajuste vinculado a factores agravantes</t>
        </is>
      </c>
      <c r="W129" t="inlineStr">
        <is>
          <t>3|3</t>
        </is>
      </c>
      <c r="X129" t="inlineStr">
        <is>
          <t>|</t>
        </is>
      </c>
      <c r="Y129" t="inlineStr">
        <is>
          <t>raskendavate asjaoludega seotud korrigeerimiskoefitsient|raskendavate asjaolude koefitsient</t>
        </is>
      </c>
      <c r="Z129" t="inlineStr">
        <is>
          <t>3|3</t>
        </is>
      </c>
      <c r="AA129" t="inlineStr">
        <is>
          <t>|</t>
        </is>
      </c>
      <c r="AB129" t="inlineStr">
        <is>
          <t>raskauttaviin tekijöihin liittyvä mukautuskerroin|raskauttava kerroin</t>
        </is>
      </c>
      <c r="AC129" t="inlineStr">
        <is>
          <t>3|3</t>
        </is>
      </c>
      <c r="AD129" t="inlineStr">
        <is>
          <t>|</t>
        </is>
      </c>
      <c r="AE129" t="inlineStr">
        <is>
          <t>coefficient aggravant|coefficient d'ajustement lié à des circonstances aggravantes</t>
        </is>
      </c>
      <c r="AF129" t="inlineStr">
        <is>
          <t>3|3</t>
        </is>
      </c>
      <c r="AG129" t="inlineStr">
        <is>
          <t>|</t>
        </is>
      </c>
      <c r="AH129" t="inlineStr">
        <is>
          <t>comhéifeacht ghéaraitheach</t>
        </is>
      </c>
      <c r="AI129" t="inlineStr">
        <is>
          <t>3</t>
        </is>
      </c>
      <c r="AJ129" t="inlineStr">
        <is>
          <t/>
        </is>
      </c>
      <c r="AK129" t="inlineStr">
        <is>
          <t>koeficijent usklađivanja povezan s otežavajućim čimbenicima|otežavajući koeficijent</t>
        </is>
      </c>
      <c r="AL129" t="inlineStr">
        <is>
          <t>3|3</t>
        </is>
      </c>
      <c r="AM129" t="inlineStr">
        <is>
          <t>|</t>
        </is>
      </c>
      <c r="AN129" t="inlineStr">
        <is>
          <t>súlyosbító együttható</t>
        </is>
      </c>
      <c r="AO129" t="inlineStr">
        <is>
          <t>3</t>
        </is>
      </c>
      <c r="AP129" t="inlineStr">
        <is>
          <t/>
        </is>
      </c>
      <c r="AQ129" t="inlineStr">
        <is>
          <t>coefficiente di adeguamento per fattori aggravanti|coefficiente di adeguamento applicato in funzione di circostanze aggravanti|coefficiente aggravante</t>
        </is>
      </c>
      <c r="AR129" t="inlineStr">
        <is>
          <t>3|3|3</t>
        </is>
      </c>
      <c r="AS129" t="inlineStr">
        <is>
          <t>||</t>
        </is>
      </c>
      <c r="AT129" t="inlineStr">
        <is>
          <t>sunkinančių aplinkybių koeficientas</t>
        </is>
      </c>
      <c r="AU129" t="inlineStr">
        <is>
          <t>3</t>
        </is>
      </c>
      <c r="AV129" t="inlineStr">
        <is>
          <t/>
        </is>
      </c>
      <c r="AW129" t="inlineStr">
        <is>
          <t>pielāgojuma koeficients, kas saistīts ar atbildību pastiprinošiem apstākļiem|ar atbildību pastiprinošiem apstākļiem saistīts pielāgojuma koeficients|ar atbildību pastiprinošiem apstākļiem saistīts koeficients</t>
        </is>
      </c>
      <c r="AX129" t="inlineStr">
        <is>
          <t>2|2|3</t>
        </is>
      </c>
      <c r="AY129" t="inlineStr">
        <is>
          <t>||</t>
        </is>
      </c>
      <c r="AZ129" t="inlineStr">
        <is>
          <t>koeffiċjent aggravanti|koeffiċjent ta' aġġustament relatat mal-fatturi aggravanti</t>
        </is>
      </c>
      <c r="BA129" t="inlineStr">
        <is>
          <t>3|3</t>
        </is>
      </c>
      <c r="BB129" t="inlineStr">
        <is>
          <t>|</t>
        </is>
      </c>
      <c r="BC129" t="inlineStr">
        <is>
          <t>verzwarend coëfficiënt|aanpassingscoëfficiënt wegens verzwarende factoren</t>
        </is>
      </c>
      <c r="BD129" t="inlineStr">
        <is>
          <t>3|3</t>
        </is>
      </c>
      <c r="BE129" t="inlineStr">
        <is>
          <t>|</t>
        </is>
      </c>
      <c r="BF129" t="inlineStr">
        <is>
          <t>współczynnik korygujący związany z czynnikami obciążającymi|współczynnik dla okoliczności obciążających|współczynnik obciążający</t>
        </is>
      </c>
      <c r="BG129" t="inlineStr">
        <is>
          <t>3|3|3</t>
        </is>
      </c>
      <c r="BH129" t="inlineStr">
        <is>
          <t>||</t>
        </is>
      </c>
      <c r="BI129" t="inlineStr">
        <is>
          <t>coeficiente de ajustamento associado a fatores agravantes</t>
        </is>
      </c>
      <c r="BJ129" t="inlineStr">
        <is>
          <t>3</t>
        </is>
      </c>
      <c r="BK129" t="inlineStr">
        <is>
          <t/>
        </is>
      </c>
      <c r="BL129" t="inlineStr">
        <is>
          <t>coeficient agravant</t>
        </is>
      </c>
      <c r="BM129" t="inlineStr">
        <is>
          <t>3</t>
        </is>
      </c>
      <c r="BN129" t="inlineStr">
        <is>
          <t/>
        </is>
      </c>
      <c r="BO129" t="inlineStr">
        <is>
          <t>priťažujúci koeficient|upravujúci koeficient spojený s priťažujúcimi skutočnosťami</t>
        </is>
      </c>
      <c r="BP129" t="inlineStr">
        <is>
          <t>3|3</t>
        </is>
      </c>
      <c r="BQ129" t="inlineStr">
        <is>
          <t>|</t>
        </is>
      </c>
      <c r="BR129" t="inlineStr">
        <is>
          <t>prilagoditveni koeficient za oteževalne okoliščine|oteževalni koeficient</t>
        </is>
      </c>
      <c r="BS129" t="inlineStr">
        <is>
          <t>3|3</t>
        </is>
      </c>
      <c r="BT129" t="inlineStr">
        <is>
          <t>|</t>
        </is>
      </c>
      <c r="BU129" t="inlineStr">
        <is>
          <t>justeringskoefficient för försvårande faktorer|försvårande koefficient</t>
        </is>
      </c>
      <c r="BV129" t="inlineStr">
        <is>
          <t>3|3</t>
        </is>
      </c>
      <c r="BW129" t="inlineStr">
        <is>
          <t>|</t>
        </is>
      </c>
      <c r="BX129" t="inlineStr">
        <is>
          <t/>
        </is>
      </c>
      <c r="BY129" t="inlineStr">
        <is>
          <t>v oblasti finančního dohledu koeficient uplatněný na základní výši pokut v případě, kdy
porušení povinnosti naplňuje alespoň jednu ze stanovených přitěžujících okolností</t>
        </is>
      </c>
      <c r="BZ129" t="inlineStr">
        <is>
          <t/>
        </is>
      </c>
      <c r="CA129" t="inlineStr">
        <is>
          <t/>
        </is>
      </c>
      <c r="CB129" t="inlineStr">
        <is>
          <t>στο πλαίσιο της χρηματοπιστωτικής εποπτείας, συντελεστής που εφαρμόζεται στα βασικά ποσά των προστίμων στις περιπτώσεις που η παράβαση πληροί τουλάχιστον ένα από τα ακόλουθα κριτήρια: Έχει διαπραχθεί επανειλημμένα ή εκ προθέσεως ή για διάστημα μεγαλύτερο των έξι μηνών ή έχει αποκαλύψει συστημικές αδυναμίες ή δεν έχει ληφθεί κανένα διορθωτικό μέτρο μετά τον εντοπισμό της παράβασης ή τα ανώτατα διοικητικά στελέχη της οντότητας δεν συνεργάστηκαν με την αρμόδια αρχή κατά τη διεξαγωγή των ερευνών της</t>
        </is>
      </c>
      <c r="CC129" t="inlineStr">
        <is>
          <t>coefficient applied to the basic amounts of fines in cases where an infringement satisfies at least one of the following criteria: it has been committed repeatedly or intentionally or for more than three months or it has revealed systemic weaknesses or no remedial action has been taken since the infringement has been identified or the entity’s senior management has not cooperated with the relevant Authority in carrying out its investigations</t>
        </is>
      </c>
      <c r="CD129" t="inlineStr">
        <is>
          <t>En el contexto de la supervisión financiera, coeficiente aplicado al importe base de las multas para ajustarlo, en caso necesario, teniendo en cuenta los siguientes factores agravantes: que la infracción haya sido cometida intencionada o reiteradamente o a lo largo de un período superior a tres meses; que haya puesto de manifiesto debilidades sistémicas en la organización del ente; que no se hayan adoptado medidas correctoras desde que se descubrió la infracción; o que los altos directivos del ente no hayan cooperado con la autoridad pertinente en sus investigaciones.</t>
        </is>
      </c>
      <c r="CE129" t="inlineStr">
        <is>
          <t/>
        </is>
      </c>
      <c r="CF129" t="inlineStr">
        <is>
          <t>seuraamusmaksuihin sovellettava kerroin, kun:&lt;div&gt;a) rikkominen on tapahtunut tahallisesti;&lt;/div&gt;&lt;div&gt;b) rikkominen on ollut toistuvaa;&lt;/div&gt;&lt;div&gt;c) rikkominen on kestänyt yli kolme kuukautta;(&lt;/div&gt;&lt;div&gt;d) rikkominen on paljastanut yhteisön organisaatiossa järjestelmään liittyviä heikkouksia, erityisesti sen menettelyissä, hallintojärjestelmissä tai sisäisessä valvonnassa;&lt;/div&gt;&lt;div&gt;e) rikkomisen havaitsemisen jälkeen ei ole toteutettu korjaavia toimia;&lt;/div&gt;&lt;div&gt;f) yhteisön toimiva johto ei ole tehnyt yhteistyötä kriisinratkaisuneuvoston kanssa tämän tehdessä tutkimuksiaan&lt;/div&gt;</t>
        </is>
      </c>
      <c r="CG129" t="inlineStr">
        <is>
          <t>coefficient appliqué au montant de base des amendes infligées pour une infraction lorsque celle-ci a été constatée avec l'une des circonstances aggravantes suivantes: &lt;div&gt;a) l'infraction a été commise intentionnellement;&lt;/div&gt;&lt;div&gt;b)
l'infraction a été commise à plusieurs reprises;&lt;/div&gt;&lt;div&gt;c)
l'infraction a été commise pendant une période supérieure à trois mois;&lt;/div&gt;&lt;div&gt;d)
l'infraction a mis en évidence des faiblesses systémiques dans l'organisation de l'entité, notamment en ce qui concerne ses procédures, ses systèmes de gestion ou ses dispositifs de contrôle interne;&lt;/div&gt;&lt;div&gt;e)
aucune mesure corrective n'a été prise depuis que l'infraction a été constatée;&lt;/div&gt;&lt;div&gt;f) la direction générale de l'entité n'a pas coopéré avec le &lt;a href="https://iate.europa.eu/entry/result/3551172/fr" target="_blank"&gt;Conseil de résolution unique&lt;/a&gt; dans le cadre de ses enquêtes&lt;br&gt;&lt;/div&gt;</t>
        </is>
      </c>
      <c r="CH129" t="inlineStr">
        <is>
          <t/>
        </is>
      </c>
      <c r="CI129" t="inlineStr">
        <is>
          <t/>
        </is>
      </c>
      <c r="CJ129" t="inlineStr">
        <is>
          <t>a pénzügyi felügyelet területén a pénzbüntetések alapösszegeire olyan esetekben alkalmazott együttható, amikor a jogsértés kapcsán az alábbi feltételek legalább egyike fennáll: a jogsértést szándékosan vagy ismétlődő jelleggel vagy három hónapnál hosszabban követték el vagy a jogsértés rendszerhiányosságokat tárt fel vagy a jogsértés észlelése óta nem hoztak korrekciós intézkedéseket vagy az érintett szervezet felső vezetése nem működött együtt a vizsgálatot folytató hatósággal</t>
        </is>
      </c>
      <c r="CK129" t="inlineStr">
        <is>
          <t>nell’ambito della
vigilanza finanziaria, coefficiente applicato singolarmente in aggiunta all'importo base di
una sanzione pecuniaria irrogata a fronte di una violazione nel caso di: intenzionalità
della violazione; carattere reiterato della violazione; durata della
violazione superiore a tre mesi; evidenziazione, attraverso la violazione,
di carenze sistemiche nell'organizzazione dell'entità, in particolare nelle
procedure, nei sistemi di gestione o nei controlli interni della stessa; assenza
di iniziative atte a porre rimedio alla violazione una volta individuata; di mancanza
di cooperazione da parte dell'alta dirigenza dell'entità in oggetto nello
svolgimento delle indagini</t>
        </is>
      </c>
      <c r="CL129" t="inlineStr">
        <is>
          <t/>
        </is>
      </c>
      <c r="CM129" t="inlineStr">
        <is>
          <t/>
        </is>
      </c>
      <c r="CN129" t="inlineStr">
        <is>
          <t>fil-kuntest tas-superviżjoni finanzjarja, koeffiċjent li jiġi applikat għall-ammonti bażiċi ta' multi f'każijiet fejn ksur jissodisfa minn tal-inqas kriterju wieħed minn dawn li ġejjin:&lt;div&gt;(a) il-ksur ikun twettaq b'mod intenzjonali;&lt;br&gt;(b) il-ksur ikun twettaq ripetutament;&lt;br&gt;(c) il-ksur ikun twettaq fuq perjodu ta' aktar minn tliet xhur;&lt;br&gt;(d) il-ksur ikun kixef dgħufijiet sistematiċi fl-organizzazzjoni tal-entità, partikolarment fil-proċeduri, fis-sistemi ta' ġestjoni jew fil-kontrolli interni tagħha;&lt;br&gt;(e) ma tkun ittieħdet l-ebda azzjoni ta' rimedju sa minn meta jkun ġie identifikat il-ksur;&lt;br&gt;(f) il-maniġment superjuri tal-entità ma jkunx ikkoopera mal-awtorità rilevanti fit-twettiq tal-investigazzjonijiet tagħha&lt;/div&gt;</t>
        </is>
      </c>
      <c r="CO129" t="inlineStr">
        <is>
          <t>in de context van financieel toezicht: coëfficiënt dat wordt toegepast op het basisbedrag van een geldboete als aan ten minste één van de volgende voorwaarden is voldaan:&lt;br&gt;- de inbreuk is herhaaldelijk gepleegd,&lt;br&gt;- de inbreuk is gedurende een periode van meer dan drie maanden gepleegd,&lt;br&gt;- de inbreuk heeft systeemzwakheden in de organisatie van de entiteit aan het licht gebracht,&lt;br&gt;- de inbreuk is opzettelijk gepleegd,&lt;br&gt;- er zijn geen corrigerende maatregelen genomen sinds de inbreuk is geconstateerd,&lt;br&gt;- het hoger management van de entiteit heeft niet met de afwikkelingsraad meegewerkt bij de uitvoering van zijn onderzoek</t>
        </is>
      </c>
      <c r="CP129" t="inlineStr">
        <is>
          <t/>
        </is>
      </c>
      <c r="CQ129" t="inlineStr">
        <is>
          <t>No contexto da
supervisão financeira, coeficiente aplicado aos montantes de base das multas
nos casos em que uma infração satisfaça pelo menos um dos seguintes critérios:
foi cometida intencionalmente; foi cometida repetidamente; foi cometida durante
período superior a três meses; revelou fraquezas
sistémicas na organização daquela entidade; não foram tomadas medidas corretivas desde a deteção da infração; a
direção de topo daquela entidade não colaborou com a entidade responsável na
execução das investigações.</t>
        </is>
      </c>
      <c r="CR129" t="inlineStr">
        <is>
          <t/>
        </is>
      </c>
      <c r="CS129" t="inlineStr">
        <is>
          <t>v rámci finančného dohľadu koeficient uplatňovaný na základné sumy pokút v prípadoch, keď porušenie spĺňa aspoň jedno z týchto kritérií: bolo spáchané úmyselne alebo páchané opakovane alebo dlhšie ako šesť mesiacov, alebo odhalilo systémové nedostatky alebo od odhalenia porušenia neboli prijaté žiadne nápravné opatrenia alebo vrcholový manažment subjektu nespolupracoval s príslušným orgánom pri vykonávaní vyšetrovaní</t>
        </is>
      </c>
      <c r="CT129" t="inlineStr">
        <is>
          <t/>
        </is>
      </c>
      <c r="CU129" t="inlineStr">
        <is>
          <t/>
        </is>
      </c>
    </row>
    <row r="130">
      <c r="A130" s="1" t="str">
        <f>HYPERLINK("https://iate.europa.eu/entry/result/3619782/all", "3619782")</f>
        <v>3619782</v>
      </c>
      <c r="B130" t="inlineStr">
        <is>
          <t>FINANCE</t>
        </is>
      </c>
      <c r="C130" t="inlineStr">
        <is>
          <t>FINANCE|free movement of capital|financial market|financial supervision</t>
        </is>
      </c>
      <c r="D130" t="inlineStr">
        <is>
          <t>смекчаващ коефициент|коригиращ коефициент, свързан със смекчаващи фактори</t>
        </is>
      </c>
      <c r="E130" t="inlineStr">
        <is>
          <t>3|3</t>
        </is>
      </c>
      <c r="F130" t="inlineStr">
        <is>
          <t>|</t>
        </is>
      </c>
      <c r="G130" t="inlineStr">
        <is>
          <t>vyrovnávací koeficient spojený s polehčujícími okolnostmi|polehčující koeficient</t>
        </is>
      </c>
      <c r="H130" t="inlineStr">
        <is>
          <t>3|3</t>
        </is>
      </c>
      <c r="I130" t="inlineStr">
        <is>
          <t>|</t>
        </is>
      </c>
      <c r="J130" t="inlineStr">
        <is>
          <t>formildende koefficient|justeringskoefficient knyttet til formildende faktorer|justeringskoefficient knyttet til formildende omstændigheder</t>
        </is>
      </c>
      <c r="K130" t="inlineStr">
        <is>
          <t>3|3|3</t>
        </is>
      </c>
      <c r="L130" t="inlineStr">
        <is>
          <t>||</t>
        </is>
      </c>
      <c r="M130" t="inlineStr">
        <is>
          <t>Berichtigungskoeffizient auf mildernde Umstände|mildernder Koeffizient</t>
        </is>
      </c>
      <c r="N130" t="inlineStr">
        <is>
          <t>3|3</t>
        </is>
      </c>
      <c r="O130" t="inlineStr">
        <is>
          <t>|</t>
        </is>
      </c>
      <c r="P130" t="inlineStr">
        <is>
          <t>συντελεστής προσαρμογής που συνδέεται με ελαφρυντικούς παράγοντες|ελαφρυντικός συντελεστής</t>
        </is>
      </c>
      <c r="Q130" t="inlineStr">
        <is>
          <t>3|3</t>
        </is>
      </c>
      <c r="R130" t="inlineStr">
        <is>
          <t>|</t>
        </is>
      </c>
      <c r="S130" t="inlineStr">
        <is>
          <t>adjustment coefficient linked to mitigating factors|mitigating coefficient</t>
        </is>
      </c>
      <c r="T130" t="inlineStr">
        <is>
          <t>3|3</t>
        </is>
      </c>
      <c r="U130" t="inlineStr">
        <is>
          <t>|</t>
        </is>
      </c>
      <c r="V130" t="inlineStr">
        <is>
          <t>coeficiente atenuante|coeficiente de adaptación ligado a factores atenuantes</t>
        </is>
      </c>
      <c r="W130" t="inlineStr">
        <is>
          <t>3|3</t>
        </is>
      </c>
      <c r="X130" t="inlineStr">
        <is>
          <t>|</t>
        </is>
      </c>
      <c r="Y130" t="inlineStr">
        <is>
          <t>kergendavate asjaolude koefitsient|kergendavate asjaoludega seotud korrigeerimiskoefitsient</t>
        </is>
      </c>
      <c r="Z130" t="inlineStr">
        <is>
          <t>3|3</t>
        </is>
      </c>
      <c r="AA130" t="inlineStr">
        <is>
          <t>|</t>
        </is>
      </c>
      <c r="AB130" t="inlineStr">
        <is>
          <t>lieventäviin tekijöihin liittyvä mukautuskerroin|lieventävä kerroin</t>
        </is>
      </c>
      <c r="AC130" t="inlineStr">
        <is>
          <t>3|3</t>
        </is>
      </c>
      <c r="AD130" t="inlineStr">
        <is>
          <t>|</t>
        </is>
      </c>
      <c r="AE130" t="inlineStr">
        <is>
          <t>coefficient atténuant|coefficient d'ajustement lié à des circonstances atténuantes</t>
        </is>
      </c>
      <c r="AF130" t="inlineStr">
        <is>
          <t>3|3</t>
        </is>
      </c>
      <c r="AG130" t="inlineStr">
        <is>
          <t>|</t>
        </is>
      </c>
      <c r="AH130" t="inlineStr">
        <is>
          <t>comhéifeacht mhaolaitheach</t>
        </is>
      </c>
      <c r="AI130" t="inlineStr">
        <is>
          <t>3</t>
        </is>
      </c>
      <c r="AJ130" t="inlineStr">
        <is>
          <t/>
        </is>
      </c>
      <c r="AK130" t="inlineStr">
        <is>
          <t>koeficijent usklađivanja povezane s olakšavajućim čimbenicima|olakšavajući koeficijent</t>
        </is>
      </c>
      <c r="AL130" t="inlineStr">
        <is>
          <t>3|3</t>
        </is>
      </c>
      <c r="AM130" t="inlineStr">
        <is>
          <t>|</t>
        </is>
      </c>
      <c r="AN130" t="inlineStr">
        <is>
          <t>enyhítő együttható|enyhítő tényezőhöz kapcsolódó korrekciós együttható</t>
        </is>
      </c>
      <c r="AO130" t="inlineStr">
        <is>
          <t>3|3</t>
        </is>
      </c>
      <c r="AP130" t="inlineStr">
        <is>
          <t>|</t>
        </is>
      </c>
      <c r="AQ130" t="inlineStr">
        <is>
          <t>coefficiente attenuante|coefficiente di adeguamento applicati in funzione di circostanze attenuanti</t>
        </is>
      </c>
      <c r="AR130" t="inlineStr">
        <is>
          <t>3|3</t>
        </is>
      </c>
      <c r="AS130" t="inlineStr">
        <is>
          <t>|</t>
        </is>
      </c>
      <c r="AT130" t="inlineStr">
        <is>
          <t>lengvinančių aplinkybių koeficientas</t>
        </is>
      </c>
      <c r="AU130" t="inlineStr">
        <is>
          <t>3</t>
        </is>
      </c>
      <c r="AV130" t="inlineStr">
        <is>
          <t/>
        </is>
      </c>
      <c r="AW130" t="inlineStr">
        <is>
          <t>ar atbildību mīkstinošiem apstākļiem saistīts koeficients|ar atbildību mīkstinošiem apstākļiem saistīts pielāgojuma koeficients</t>
        </is>
      </c>
      <c r="AX130" t="inlineStr">
        <is>
          <t>3|3</t>
        </is>
      </c>
      <c r="AY130" t="inlineStr">
        <is>
          <t>|</t>
        </is>
      </c>
      <c r="AZ130" t="inlineStr">
        <is>
          <t>koeffiċjent mitiganti|koeffiċjent ta' aġġustament relatat mal-fatturi mitiganti</t>
        </is>
      </c>
      <c r="BA130" t="inlineStr">
        <is>
          <t>3|3</t>
        </is>
      </c>
      <c r="BB130" t="inlineStr">
        <is>
          <t>|</t>
        </is>
      </c>
      <c r="BC130" t="inlineStr">
        <is>
          <t>aanpassingscoëfficiënt wegens verzachtende factoren|verzachtende coëfficiënt</t>
        </is>
      </c>
      <c r="BD130" t="inlineStr">
        <is>
          <t>3|3</t>
        </is>
      </c>
      <c r="BE130" t="inlineStr">
        <is>
          <t>|</t>
        </is>
      </c>
      <c r="BF130" t="inlineStr">
        <is>
          <t>współczynnik dla okoliczności łagodzących|współczynnik łagodzący|współczynnik korygujący związany z czynnikiem łagodzącym</t>
        </is>
      </c>
      <c r="BG130" t="inlineStr">
        <is>
          <t>3|3|3</t>
        </is>
      </c>
      <c r="BH130" t="inlineStr">
        <is>
          <t>||</t>
        </is>
      </c>
      <c r="BI130" t="inlineStr">
        <is>
          <t>coeficiente de ajustamento associado a fatores atenuantes|coeficiente atenuante</t>
        </is>
      </c>
      <c r="BJ130" t="inlineStr">
        <is>
          <t>3|3</t>
        </is>
      </c>
      <c r="BK130" t="inlineStr">
        <is>
          <t>|</t>
        </is>
      </c>
      <c r="BL130" t="inlineStr">
        <is>
          <t>coeficient atenuant</t>
        </is>
      </c>
      <c r="BM130" t="inlineStr">
        <is>
          <t>3</t>
        </is>
      </c>
      <c r="BN130" t="inlineStr">
        <is>
          <t/>
        </is>
      </c>
      <c r="BO130" t="inlineStr">
        <is>
          <t>upravujúci koeficient spojený s poľahčujúcimi skutočnosťami|poľahčujúci koeficient</t>
        </is>
      </c>
      <c r="BP130" t="inlineStr">
        <is>
          <t>3|3</t>
        </is>
      </c>
      <c r="BQ130" t="inlineStr">
        <is>
          <t>|</t>
        </is>
      </c>
      <c r="BR130" t="inlineStr">
        <is>
          <t>olajševalni koeficient|prilagoditveni koeficient za olajševalne okoliščine</t>
        </is>
      </c>
      <c r="BS130" t="inlineStr">
        <is>
          <t>3|3</t>
        </is>
      </c>
      <c r="BT130" t="inlineStr">
        <is>
          <t>|</t>
        </is>
      </c>
      <c r="BU130" t="inlineStr">
        <is>
          <t>förmildrande koefficient|justeringskoefficient för förmildrande faktorer</t>
        </is>
      </c>
      <c r="BV130" t="inlineStr">
        <is>
          <t>3|3</t>
        </is>
      </c>
      <c r="BW130" t="inlineStr">
        <is>
          <t>|</t>
        </is>
      </c>
      <c r="BX130" t="inlineStr">
        <is>
          <t/>
        </is>
      </c>
      <c r="BY130" t="inlineStr">
        <is>
          <t>&lt;div&gt;v kontextu finančního dohledu koeficient uplatněný na základní výši pokut v případě, kdy porušení povinnosti naplňuje alespoň jednu ze stanovených polehčujících okolností &lt;/div&gt;</t>
        </is>
      </c>
      <c r="BZ130" t="inlineStr">
        <is>
          <t/>
        </is>
      </c>
      <c r="CA130" t="inlineStr">
        <is>
          <t/>
        </is>
      </c>
      <c r="CB130" t="inlineStr">
        <is>
          <t>στο πλαίσιο της χρηματοπιστωτικής εποπτείας, συντελεστής που εφαρμόζεται στα βασικά ποσά των προστίμων με σκοπό να αντανακλάται η ύπαρξη παραγόντων μετριασμού*</t>
        </is>
      </c>
      <c r="CC130" t="inlineStr">
        <is>
          <t>coefficient applied
to the basic amounts of fines to reflect the existence of mitigating factors*</t>
        </is>
      </c>
      <c r="CD130" t="inlineStr">
        <is>
          <t>En el contexto de la supervisión financiera, coeficiente aplicado al importe base de las multas para ajustarlo, en caso necesario, teniendo en cuenta los factores atenuantes.</t>
        </is>
      </c>
      <c r="CE130" t="inlineStr">
        <is>
          <t/>
        </is>
      </c>
      <c r="CF130" t="inlineStr">
        <is>
          <t>seuraamusmaksuihin sovellettava kerroin, kun:&lt;div&gt;a) rikkominen on kestänyt alle kymmenen työpäivää;&lt;div&gt;b) yhteisön toimiva johto voi osoittaa toteuttaneensa kaikki tarvittavat toimenpiteet rikkomisen estämiseksi;&lt;/div&gt;&lt;div&gt;c) yhteisö on ilmoittanut rikkomisesta kriisinratkaisuneuvostolle ripeästi, tehokkaasti ja täydellisesti;&lt;/div&gt;&lt;div&gt;d) yhteisö on toteuttanut vapaaehtoisesti toimenpiteitä varmistaakseen, ettei vastaavaa rikkomista voi enää tapahtua&lt;/div&gt;&lt;/div&gt;</t>
        </is>
      </c>
      <c r="CG130" t="inlineStr">
        <is>
          <t>coefficient appliqué au montant de base des amendes infligées pour une infraction lorsque celle-ci a été constatée avec l'une des circonstances atténuantes suivantes:&lt;div&gt;a) l'infraction a été commise pendant une période inférieure à dix jours ouvrables;&lt;/div&gt;&lt;div&gt;b) la direction générale de l'entité peut démontrer que toutes les mesures nécessaires pour prévenir l'infraction ont été prises&lt;/div&gt;&lt;div&gt;c) l'entité a porté l'infraction à l'attention du &lt;a href="https://iate.europa.eu/entry/result/3551172/fr" target="_blank"&gt;Conseil de résolution unique&lt;/a&gt; rapidement, efficacement et complètement&lt;/div&gt;&lt;div&gt;d) l'entité a, de son plein gré, pris des mesures pour veiller à ce qu'une infraction similaire ne puisse pas être commise à l'avenir&lt;/div&gt;</t>
        </is>
      </c>
      <c r="CH130" t="inlineStr">
        <is>
          <t/>
        </is>
      </c>
      <c r="CI130" t="inlineStr">
        <is>
          <t/>
        </is>
      </c>
      <c r="CJ130" t="inlineStr">
        <is>
          <t>a pénzügyi felügyelet területén - enyhítő tényezők* fennállása esetén - pénzbüntetések alapösszegeire alkalmazott együttható</t>
        </is>
      </c>
      <c r="CK130" t="inlineStr">
        <is>
          <t>nell’ambito della
vigilanza finanziaria, coefficiente applicato singolarmente in sottrazione all'importo
base di una sanzione pecuniaria irrogata a fronte di una violazione nel caso
di: durata della violazione inferiore a dieci giorni lavorativi; esistenza di prove
che dimostrino l'adozione da parte dell'alta dirigenza dell’entità in esame di
tutte le misure necessarie per prevenire la violazione; notifica rapida,
efficace e completa della violazione da parte dell'entità in esame; adozione
volontaria da parte dell'entità di misure volte a impedire il ripetersi di
simili violazioni in futuro</t>
        </is>
      </c>
      <c r="CL130" t="inlineStr">
        <is>
          <t/>
        </is>
      </c>
      <c r="CM130" t="inlineStr">
        <is>
          <t/>
        </is>
      </c>
      <c r="CN130" t="inlineStr">
        <is>
          <t>fil-kuntest tas-superviżjoni finanzjarja, il-koeffiċjent li jiġi applikat għall-ammonti bażiċi tal-multi biex jirrifletti l-eżistenza tal-fatturi mitiganti</t>
        </is>
      </c>
      <c r="CO130" t="inlineStr">
        <is>
          <t>in de context van financieel toezicht: coëfficiënt dat wordt toegepast op het basisbedrag van een geldboete als aan ten minste één van de volgende voorwaarden is voldaan:&lt;br&gt;- indien de inbreuk gedurende een periode van minder dan tien werkdagen is gepleegd,&lt;br&gt;- indien het hoger management van de entiteit kan aantonen dat het alle nodige maatregelen heeft genomen om de inbreuk te voorkomen,&lt;br&gt;- indien de entiteit de afwikkelingsraad snel, effectief en volledig op de hoogte heeft gesteld van de inbreuk,&lt;br&gt;- indien de entiteit uit eigen beweging maatregelen heeft genomen om te voorkomen dat er in de toekomst gelijkaardige inbreuken kunnen worden gepleegd</t>
        </is>
      </c>
      <c r="CP130" t="inlineStr">
        <is>
          <t/>
        </is>
      </c>
      <c r="CQ130" t="inlineStr">
        <is>
          <t>No contexto da supervisão financeira, coeficiente aplicado aos montantes de base das multas para fazer um ajuste tendo em conta a existência de fatores atenuantes.</t>
        </is>
      </c>
      <c r="CR130" t="inlineStr">
        <is>
          <t/>
        </is>
      </c>
      <c r="CS130" t="inlineStr">
        <is>
          <t>v rámci finančného dohľadu koeficient uplatnený na základné sumy pokút s cieľom zohľadniť existenciu poľahčujúcich skutočností</t>
        </is>
      </c>
      <c r="CT130" t="inlineStr">
        <is>
          <t/>
        </is>
      </c>
      <c r="CU130" t="inlineStr">
        <is>
          <t/>
        </is>
      </c>
    </row>
    <row r="131">
      <c r="A131" s="1" t="str">
        <f>HYPERLINK("https://iate.europa.eu/entry/result/3619783/all", "3619783")</f>
        <v>3619783</v>
      </c>
      <c r="B131" t="inlineStr">
        <is>
          <t>FINANCE;EUROPEAN UNION</t>
        </is>
      </c>
      <c r="C131" t="inlineStr">
        <is>
          <t>FINANCE|free movement of capital|financial market|financial supervision;EUROPEAN UNION|European Union law</t>
        </is>
      </c>
      <c r="D131" t="inlineStr">
        <is>
          <t>тематичен преглед</t>
        </is>
      </c>
      <c r="E131" t="inlineStr">
        <is>
          <t>3</t>
        </is>
      </c>
      <c r="F131" t="inlineStr">
        <is>
          <t/>
        </is>
      </c>
      <c r="G131" t="inlineStr">
        <is>
          <t>tematický přezkum</t>
        </is>
      </c>
      <c r="H131" t="inlineStr">
        <is>
          <t>3</t>
        </is>
      </c>
      <c r="I131" t="inlineStr">
        <is>
          <t/>
        </is>
      </c>
      <c r="J131" t="inlineStr">
        <is>
          <t>tematisk gennemgang</t>
        </is>
      </c>
      <c r="K131" t="inlineStr">
        <is>
          <t>3</t>
        </is>
      </c>
      <c r="L131" t="inlineStr">
        <is>
          <t/>
        </is>
      </c>
      <c r="M131" t="inlineStr">
        <is>
          <t>thematischer Überblick</t>
        </is>
      </c>
      <c r="N131" t="inlineStr">
        <is>
          <t>3</t>
        </is>
      </c>
      <c r="O131" t="inlineStr">
        <is>
          <t/>
        </is>
      </c>
      <c r="P131" t="inlineStr">
        <is>
          <t>θεματική αξιολόγηση</t>
        </is>
      </c>
      <c r="Q131" t="inlineStr">
        <is>
          <t>3</t>
        </is>
      </c>
      <c r="R131" t="inlineStr">
        <is>
          <t/>
        </is>
      </c>
      <c r="S131" t="inlineStr">
        <is>
          <t>thematic review</t>
        </is>
      </c>
      <c r="T131" t="inlineStr">
        <is>
          <t>3</t>
        </is>
      </c>
      <c r="U131" t="inlineStr">
        <is>
          <t/>
        </is>
      </c>
      <c r="V131" t="inlineStr">
        <is>
          <t>revisión temática</t>
        </is>
      </c>
      <c r="W131" t="inlineStr">
        <is>
          <t>3</t>
        </is>
      </c>
      <c r="X131" t="inlineStr">
        <is>
          <t/>
        </is>
      </c>
      <c r="Y131" t="inlineStr">
        <is>
          <t>temaatiline läbivaatamine</t>
        </is>
      </c>
      <c r="Z131" t="inlineStr">
        <is>
          <t>2</t>
        </is>
      </c>
      <c r="AA131" t="inlineStr">
        <is>
          <t/>
        </is>
      </c>
      <c r="AB131" t="inlineStr">
        <is>
          <t>temaattinen arviointi</t>
        </is>
      </c>
      <c r="AC131" t="inlineStr">
        <is>
          <t>3</t>
        </is>
      </c>
      <c r="AD131" t="inlineStr">
        <is>
          <t/>
        </is>
      </c>
      <c r="AE131" t="inlineStr">
        <is>
          <t>contrôle thématique</t>
        </is>
      </c>
      <c r="AF131" t="inlineStr">
        <is>
          <t>3</t>
        </is>
      </c>
      <c r="AG131" t="inlineStr">
        <is>
          <t/>
        </is>
      </c>
      <c r="AH131" t="inlineStr">
        <is>
          <t>athbhreithniú téamach</t>
        </is>
      </c>
      <c r="AI131" t="inlineStr">
        <is>
          <t>3</t>
        </is>
      </c>
      <c r="AJ131" t="inlineStr">
        <is>
          <t/>
        </is>
      </c>
      <c r="AK131" t="inlineStr">
        <is>
          <t>tematsko preispitivanje</t>
        </is>
      </c>
      <c r="AL131" t="inlineStr">
        <is>
          <t>3</t>
        </is>
      </c>
      <c r="AM131" t="inlineStr">
        <is>
          <t/>
        </is>
      </c>
      <c r="AN131" t="inlineStr">
        <is>
          <t>tematikus vizsgálat</t>
        </is>
      </c>
      <c r="AO131" t="inlineStr">
        <is>
          <t>2</t>
        </is>
      </c>
      <c r="AP131" t="inlineStr">
        <is>
          <t>proposed</t>
        </is>
      </c>
      <c r="AQ131" t="inlineStr">
        <is>
          <t>esame tematico|verifica tematica|analisi tematica|riesame tematico|riesame per argomenti</t>
        </is>
      </c>
      <c r="AR131" t="inlineStr">
        <is>
          <t>3|3|3|3|3</t>
        </is>
      </c>
      <c r="AS131" t="inlineStr">
        <is>
          <t>||||</t>
        </is>
      </c>
      <c r="AT131" t="inlineStr">
        <is>
          <t>teminė apžvalga</t>
        </is>
      </c>
      <c r="AU131" t="inlineStr">
        <is>
          <t>2</t>
        </is>
      </c>
      <c r="AV131" t="inlineStr">
        <is>
          <t/>
        </is>
      </c>
      <c r="AW131" t="inlineStr">
        <is>
          <t>tematiskais pārskats</t>
        </is>
      </c>
      <c r="AX131" t="inlineStr">
        <is>
          <t>2</t>
        </is>
      </c>
      <c r="AY131" t="inlineStr">
        <is>
          <t/>
        </is>
      </c>
      <c r="AZ131" t="inlineStr">
        <is>
          <t>rieżami tematiku</t>
        </is>
      </c>
      <c r="BA131" t="inlineStr">
        <is>
          <t>3</t>
        </is>
      </c>
      <c r="BB131" t="inlineStr">
        <is>
          <t/>
        </is>
      </c>
      <c r="BC131" t="inlineStr">
        <is>
          <t>thematische evaluatie|thematische toetsing</t>
        </is>
      </c>
      <c r="BD131" t="inlineStr">
        <is>
          <t>3|3</t>
        </is>
      </c>
      <c r="BE131" t="inlineStr">
        <is>
          <t>|</t>
        </is>
      </c>
      <c r="BF131" t="inlineStr">
        <is>
          <t>przegląd tematyczny</t>
        </is>
      </c>
      <c r="BG131" t="inlineStr">
        <is>
          <t>3</t>
        </is>
      </c>
      <c r="BH131" t="inlineStr">
        <is>
          <t/>
        </is>
      </c>
      <c r="BI131" t="inlineStr">
        <is>
          <t>análise temática</t>
        </is>
      </c>
      <c r="BJ131" t="inlineStr">
        <is>
          <t>3</t>
        </is>
      </c>
      <c r="BK131" t="inlineStr">
        <is>
          <t/>
        </is>
      </c>
      <c r="BL131" t="inlineStr">
        <is>
          <t>analiză tematică</t>
        </is>
      </c>
      <c r="BM131" t="inlineStr">
        <is>
          <t>2</t>
        </is>
      </c>
      <c r="BN131" t="inlineStr">
        <is>
          <t>proposed</t>
        </is>
      </c>
      <c r="BO131" t="inlineStr">
        <is>
          <t>tematické preskúmanie</t>
        </is>
      </c>
      <c r="BP131" t="inlineStr">
        <is>
          <t>3</t>
        </is>
      </c>
      <c r="BQ131" t="inlineStr">
        <is>
          <t/>
        </is>
      </c>
      <c r="BR131" t="inlineStr">
        <is>
          <t>tematski pregled</t>
        </is>
      </c>
      <c r="BS131" t="inlineStr">
        <is>
          <t>3</t>
        </is>
      </c>
      <c r="BT131" t="inlineStr">
        <is>
          <t/>
        </is>
      </c>
      <c r="BU131" t="inlineStr">
        <is>
          <t>tematisk genomgång</t>
        </is>
      </c>
      <c r="BV131" t="inlineStr">
        <is>
          <t>3</t>
        </is>
      </c>
      <c r="BW131" t="inlineStr">
        <is>
          <t/>
        </is>
      </c>
      <c r="BX131" t="inlineStr">
        <is>
          <t/>
        </is>
      </c>
      <c r="BY131" t="inlineStr">
        <is>
          <t>tematická studie regulačního orgánu nebo orgánu dohledu, zaměřená na konkrétní produkt, postup nebo segment trhu a provedená současně u několika subjektů, které jsou předmětem regulace nebo dohledu</t>
        </is>
      </c>
      <c r="BZ131" t="inlineStr">
        <is>
          <t/>
        </is>
      </c>
      <c r="CA131" t="inlineStr">
        <is>
          <t/>
        </is>
      </c>
      <c r="CB131" t="inlineStr">
        <is>
          <t>αξιολόγηση που διενεργείται σε θεματική βάση (εστιασμένη σε συγκεκριμένο προϊόν, πρακτική ή αγορά) από τη ρυθμιστική αρχή ή τον εποπτικό φορέα σε μια σειρά ρυθμιζόμενων/εποπτευόμενων οντοτήτων</t>
        </is>
      </c>
      <c r="CC131" t="inlineStr">
        <is>
          <t>topic-led study (focused on a particular product,
practice, or market) by the regulator or supervisor across a number of regulated/supervised
entities</t>
        </is>
      </c>
      <c r="CD131" t="inlineStr">
        <is>
          <t/>
        </is>
      </c>
      <c r="CE131" t="inlineStr">
        <is>
          <t/>
        </is>
      </c>
      <c r="CF131" t="inlineStr">
        <is>
          <t/>
        </is>
      </c>
      <c r="CG131" t="inlineStr">
        <is>
          <t>contrôle ciblé sur un produit, une pratique ou un marché donné, qui permet d’identifier et de comparer le niveau d’exposition aux risques de blanchiment de capitaux et de financement du terrorisme ainsi que les tendances au sein des entités assujetties soumises à surveillance</t>
        </is>
      </c>
      <c r="CH131" t="inlineStr">
        <is>
          <t/>
        </is>
      </c>
      <c r="CI131" t="inlineStr">
        <is>
          <t/>
        </is>
      </c>
      <c r="CJ131" t="inlineStr">
        <is>
          <t>a szabályozó vagy a felügyeleti hatóság által a szabályozott / felügyelt szervezetekre vonatkozóan készített témaorientált (adott termékre, gyakorlatra vagy piacra összpontosító) tanulmány</t>
        </is>
      </c>
      <c r="CK131" t="inlineStr">
        <is>
          <t>verifica che un'autorità di supervisione effettua su aspetti specifici cui sono esposti contemporaneamente più soggetti</t>
        </is>
      </c>
      <c r="CL131" t="inlineStr">
        <is>
          <t/>
        </is>
      </c>
      <c r="CM131" t="inlineStr">
        <is>
          <t>konkrētam tematam (noteiktam produktam, praksei vai tirgum) veltīts pētījums, ko veic regulējošā vai uzraudzības iestāde un kas aptver vairākas regulētas/uzraudzītās vienības</t>
        </is>
      </c>
      <c r="CN131" t="inlineStr">
        <is>
          <t>studju tematiku (li jiffoka fuq prodott, prassi jew suq partikolari) mir-regolatur jew mis-superviżur, fuq għadd ta' entitajiet regolati jew li jkunu taħt superviżjoni</t>
        </is>
      </c>
      <c r="CO131" t="inlineStr">
        <is>
          <t/>
        </is>
      </c>
      <c r="CP131" t="inlineStr">
        <is>
          <t/>
        </is>
      </c>
      <c r="CQ131" t="inlineStr">
        <is>
          <t>Estudo temático, centrado num determinado produto, prática ou mercado, realizado por uma autoridade reguladora ou supervisora em várias entidades regulamentadas e / ou supervisionadas.</t>
        </is>
      </c>
      <c r="CR131" t="inlineStr">
        <is>
          <t/>
        </is>
      </c>
      <c r="CS131" t="inlineStr">
        <is>
          <t>preskúmanie na účely dohľadu vykonávané na tematickom základe s cieľom posúdiť riziká prania špinavých peňazí a financovania terorizmu alebo konkrétny aspekt takýchto rizík, ktorým sú súčasne vystavené viaceré &lt;a href="https://iate.europa.eu/entry/slideshow/1633089220113/3573810/sk" target="_blank"&gt;povinné subjekty&lt;/a&gt;</t>
        </is>
      </c>
      <c r="CT131" t="inlineStr">
        <is>
          <t/>
        </is>
      </c>
      <c r="CU131" t="inlineStr">
        <is>
          <t/>
        </is>
      </c>
    </row>
    <row r="132">
      <c r="A132" s="1" t="str">
        <f>HYPERLINK("https://iate.europa.eu/entry/result/3619779/all", "3619779")</f>
        <v>3619779</v>
      </c>
      <c r="B132" t="inlineStr">
        <is>
          <t>FINANCE;LAW</t>
        </is>
      </c>
      <c r="C132" t="inlineStr">
        <is>
          <t>FINANCE|free movement of capital|financial market|financial supervision;LAW|criminal law</t>
        </is>
      </c>
      <c r="D132" t="inlineStr">
        <is>
          <t>избран задължен субект</t>
        </is>
      </c>
      <c r="E132" t="inlineStr">
        <is>
          <t>3</t>
        </is>
      </c>
      <c r="F132" t="inlineStr">
        <is>
          <t/>
        </is>
      </c>
      <c r="G132" t="inlineStr">
        <is>
          <t>vybraná povinná osoba</t>
        </is>
      </c>
      <c r="H132" t="inlineStr">
        <is>
          <t>3</t>
        </is>
      </c>
      <c r="I132" t="inlineStr">
        <is>
          <t/>
        </is>
      </c>
      <c r="J132" t="inlineStr">
        <is>
          <t>udvalgt forpligtet enhed</t>
        </is>
      </c>
      <c r="K132" t="inlineStr">
        <is>
          <t>3</t>
        </is>
      </c>
      <c r="L132" t="inlineStr">
        <is>
          <t/>
        </is>
      </c>
      <c r="M132" t="inlineStr">
        <is>
          <t>ausgewählter Verpflichteter</t>
        </is>
      </c>
      <c r="N132" t="inlineStr">
        <is>
          <t>3</t>
        </is>
      </c>
      <c r="O132" t="inlineStr">
        <is>
          <t/>
        </is>
      </c>
      <c r="P132" t="inlineStr">
        <is>
          <t>επιλεγμένη υπόχρεη οντότητα</t>
        </is>
      </c>
      <c r="Q132" t="inlineStr">
        <is>
          <t>3</t>
        </is>
      </c>
      <c r="R132" t="inlineStr">
        <is>
          <t/>
        </is>
      </c>
      <c r="S132" t="inlineStr">
        <is>
          <t>selected obliged entity</t>
        </is>
      </c>
      <c r="T132" t="inlineStr">
        <is>
          <t>3</t>
        </is>
      </c>
      <c r="U132" t="inlineStr">
        <is>
          <t/>
        </is>
      </c>
      <c r="V132" t="inlineStr">
        <is>
          <t>entidad obligada seleccionada</t>
        </is>
      </c>
      <c r="W132" t="inlineStr">
        <is>
          <t>3</t>
        </is>
      </c>
      <c r="X132" t="inlineStr">
        <is>
          <t/>
        </is>
      </c>
      <c r="Y132" t="inlineStr">
        <is>
          <t>valitud kohustatud isik</t>
        </is>
      </c>
      <c r="Z132" t="inlineStr">
        <is>
          <t>2</t>
        </is>
      </c>
      <c r="AA132" t="inlineStr">
        <is>
          <t/>
        </is>
      </c>
      <c r="AB132" t="inlineStr">
        <is>
          <t>valittu ilmoitusvelvollinen</t>
        </is>
      </c>
      <c r="AC132" t="inlineStr">
        <is>
          <t>3</t>
        </is>
      </c>
      <c r="AD132" t="inlineStr">
        <is>
          <t/>
        </is>
      </c>
      <c r="AE132" t="inlineStr">
        <is>
          <t>entité assujettie sélectionnée</t>
        </is>
      </c>
      <c r="AF132" t="inlineStr">
        <is>
          <t>3</t>
        </is>
      </c>
      <c r="AG132" t="inlineStr">
        <is>
          <t/>
        </is>
      </c>
      <c r="AH132" t="inlineStr">
        <is>
          <t>eintiteas roghnaithe faoi oibleagáid</t>
        </is>
      </c>
      <c r="AI132" t="inlineStr">
        <is>
          <t>3</t>
        </is>
      </c>
      <c r="AJ132" t="inlineStr">
        <is>
          <t/>
        </is>
      </c>
      <c r="AK132" t="inlineStr">
        <is>
          <t>odabrani obveznik</t>
        </is>
      </c>
      <c r="AL132" t="inlineStr">
        <is>
          <t>3</t>
        </is>
      </c>
      <c r="AM132" t="inlineStr">
        <is>
          <t/>
        </is>
      </c>
      <c r="AN132" t="inlineStr">
        <is>
          <t>kiválasztott kötelezett szolgáltató</t>
        </is>
      </c>
      <c r="AO132" t="inlineStr">
        <is>
          <t>2</t>
        </is>
      </c>
      <c r="AP132" t="inlineStr">
        <is>
          <t>proposed</t>
        </is>
      </c>
      <c r="AQ132" t="inlineStr">
        <is>
          <t>oggetto obbligato selezionato</t>
        </is>
      </c>
      <c r="AR132" t="inlineStr">
        <is>
          <t>3</t>
        </is>
      </c>
      <c r="AS132" t="inlineStr">
        <is>
          <t/>
        </is>
      </c>
      <c r="AT132" t="inlineStr">
        <is>
          <t>atrinktasis įpareigotasis subjektas</t>
        </is>
      </c>
      <c r="AU132" t="inlineStr">
        <is>
          <t>3</t>
        </is>
      </c>
      <c r="AV132" t="inlineStr">
        <is>
          <t/>
        </is>
      </c>
      <c r="AW132" t="inlineStr">
        <is>
          <t>atlasīts atbildīgais subjekts</t>
        </is>
      </c>
      <c r="AX132" t="inlineStr">
        <is>
          <t>2</t>
        </is>
      </c>
      <c r="AY132" t="inlineStr">
        <is>
          <t/>
        </is>
      </c>
      <c r="AZ132" t="inlineStr">
        <is>
          <t>entità marbuta b'obbligu magħżula</t>
        </is>
      </c>
      <c r="BA132" t="inlineStr">
        <is>
          <t>3</t>
        </is>
      </c>
      <c r="BB132" t="inlineStr">
        <is>
          <t/>
        </is>
      </c>
      <c r="BC132" t="inlineStr">
        <is>
          <t>geselecteerde meldingsplichtige entiteit</t>
        </is>
      </c>
      <c r="BD132" t="inlineStr">
        <is>
          <t>3</t>
        </is>
      </c>
      <c r="BE132" t="inlineStr">
        <is>
          <t/>
        </is>
      </c>
      <c r="BF132" t="inlineStr">
        <is>
          <t>wybrany podmiot zobowiązany</t>
        </is>
      </c>
      <c r="BG132" t="inlineStr">
        <is>
          <t>3</t>
        </is>
      </c>
      <c r="BH132" t="inlineStr">
        <is>
          <t/>
        </is>
      </c>
      <c r="BI132" t="inlineStr">
        <is>
          <t>entidade obrigada selecionada</t>
        </is>
      </c>
      <c r="BJ132" t="inlineStr">
        <is>
          <t>3</t>
        </is>
      </c>
      <c r="BK132" t="inlineStr">
        <is>
          <t/>
        </is>
      </c>
      <c r="BL132" t="inlineStr">
        <is>
          <t>entitate obligată selectată</t>
        </is>
      </c>
      <c r="BM132" t="inlineStr">
        <is>
          <t>2</t>
        </is>
      </c>
      <c r="BN132" t="inlineStr">
        <is>
          <t>proposed</t>
        </is>
      </c>
      <c r="BO132" t="inlineStr">
        <is>
          <t>vybraný povinný subjekt</t>
        </is>
      </c>
      <c r="BP132" t="inlineStr">
        <is>
          <t>3</t>
        </is>
      </c>
      <c r="BQ132" t="inlineStr">
        <is>
          <t/>
        </is>
      </c>
      <c r="BR132" t="inlineStr">
        <is>
          <t>izbrani pooblaščeni subjekt</t>
        </is>
      </c>
      <c r="BS132" t="inlineStr">
        <is>
          <t>3</t>
        </is>
      </c>
      <c r="BT132" t="inlineStr">
        <is>
          <t/>
        </is>
      </c>
      <c r="BU132" t="inlineStr">
        <is>
          <t>utvald ansvarig enhet</t>
        </is>
      </c>
      <c r="BV132" t="inlineStr">
        <is>
          <t>3</t>
        </is>
      </c>
      <c r="BW132" t="inlineStr">
        <is>
          <t/>
        </is>
      </c>
      <c r="BX132" t="inlineStr">
        <is>
          <t>кредитна институция, финансова институция или група от кредитни и финансови институции на най-високото ниво на консолидация в Съюза, която е под прекия надзор на Органа по силата на член 13</t>
        </is>
      </c>
      <c r="BY132" t="inlineStr">
        <is>
          <t>úvěrová instituce, finanční instituce nebo
skupina úvěrových nebo finančních institucí na nejvyšší úrovni konsolidace v
Unii, která je pod přímým dohledem &lt;a href="https://iate.europa.eu/entry/result/3608553/cs" target="_blank"&gt;Orgánu pro boj proti praní peněz a financování terorismu&lt;/a&gt;</t>
        </is>
      </c>
      <c r="BZ132" t="inlineStr">
        <is>
          <t>kreditinstitut, finansiel institution eller koncern af kreditinstitutter eller finansielle institutioner på det højeste konsolideringsniveau i Unionen, som er under direkte tilsyn af &lt;a href="https://iate.europa.eu/entry/result/3608553/da" target="_blank"&gt;Myndigheden for Bekæmpelse af Hvidvask af Penge og Finansiering af Terrorisme&lt;/a&gt;</t>
        </is>
      </c>
      <c r="CA132" t="inlineStr">
        <is>
          <t>ein Kreditinstitut, ein Finanzinstitut oder eine Gruppe von Kredit- oder Finanzinstituten auf höchster Konsolidierungsebene in der Union, das oder die gemäß Artikel 13 der direkten Beaufsichtigung durch die Behörde unterliegt</t>
        </is>
      </c>
      <c r="CB132" t="inlineStr">
        <is>
          <t>πιστωτικό ίδρυμα, χρηματοπιστωτικός οργανισμός ή όμιλος πιστωτικών ιδρυμάτων ή χρηματοπιστωτικών οργανισμών στο υψηλότερο επίπεδο ενοποίησης στην Ένωση, που τελεί υπό την άμεση εποπτεία της &lt;a href="https://iate.europa.eu/entry/result/3608553/en-el" target="_blank"&gt;Αρχής για την καταπολέμηση της νομιμοποίησης εσόδων από παράνομες δραστηριότητες και της χρηματοδότησης της τρομοκρατίας&lt;/a&gt;</t>
        </is>
      </c>
      <c r="CC132" t="inlineStr">
        <is>
          <t>credit institution, financial institution, or group of credit or
financial institutions at the highest level of consolidation in the Union,
which is under direct supervision by the &lt;a href="https://iate.europa.eu/entry/result/3608553" target="_blank"&gt;Authority for Anti-Money Laundering and Countering the Financing of Terrorism&lt;/a&gt;</t>
        </is>
      </c>
      <c r="CD132" t="inlineStr">
        <is>
          <t>Entidad de crédito, entidad financiera o grupo de entidades de crédito o financieras al más alto nivel de consolidación en la Unión, que esté bajo la supervisión directa de la &lt;a href="https://iate.europa.eu/entry/slideshow/1635182343475/3608553/es" target="_blank"&gt;Autoridad de Lucha contra el Blanqueo de Capitales y la Financiación del Terrorismo&lt;/a&gt;.</t>
        </is>
      </c>
      <c r="CE132" t="inlineStr">
        <is>
          <t>krediidiasutus, finantseerimisasutus või krediidi- või finantseerimisasutuste rühm, mis on liidus kõrgeimal konsolideerimistasemel ja mis on AMLA &lt;a href="/entry/result/3608553/all" id="ENTRY_TO_ENTRY_CONVERTER" target="_blank"&gt;IATE:3608553&lt;/a&gt; otsese järelevalve all</t>
        </is>
      </c>
      <c r="CF132" t="inlineStr">
        <is>
          <t>&lt;a href="https://iate.europa.eu/entry/result/3608553/fi" target="_blank"&gt;rahanpesuntorjuntaviranomaisen&lt;/a&gt; suorassa valvonnassa oleva luottolaitos, finanssilaitos tai luotto- tai finanssilaitoskonserni unionin korkeimmalla konsolidointitasolla</t>
        </is>
      </c>
      <c r="CG132" t="inlineStr">
        <is>
          <t>établissement de crédit, établissement financier ou groupe d’établissements de crédit ou d’établissements financiers au plus haut niveau de consolidation au sein de l’Union, qui est soumis à la surveillance directe de l’&lt;a href="https://iate.europa.eu/entry/result/3608553/fr" target="_blank"&gt;Autorité de lutte contre le blanchiment de capitaux et le financement du terrorisme&lt;/a&gt;</t>
        </is>
      </c>
      <c r="CH132" t="inlineStr">
        <is>
          <t/>
        </is>
      </c>
      <c r="CI132" t="inlineStr">
        <is>
          <t>kreditna institucija, financijska institucija ili grupa kreditnih ili financijskih institucija na najvišoj razini konsolidacije u Uniji, koja je pod izravnim nadzorom Tijela za suzbijanje pranja novca i financiranja terorizma</t>
        </is>
      </c>
      <c r="CJ132" t="inlineStr">
        <is>
          <t>olyan hitelintézet, pénzügyi intézmény, illetve
hitelintézetek vagy pénzügyi intézmények olyan csoportja, amely az Unióban a
legmagasabb szintű konszolidációs szinten áll, és amely a&lt;a href="https://iate.europa.eu/entry/result/3608553/hu" target="_blank"&gt; Pénzmosás és a Terrorizmusfinanszírozás Elleni Küzdelem Hatósága&lt;/a&gt; közvetlen felügyelete alatt áll</t>
        </is>
      </c>
      <c r="CK132" t="inlineStr">
        <is>
          <t>ente creditizio, ente finanziario o gruppo di enti creditizi o enti finanziari al massimo livello di consolidamento nell'Unione che è soggetto alla supervisione diretta dell'&lt;a href="https://iate.europa.eu/entry/slideshow/1635182767691/3608553/en-it" target="_blank"&gt;Autorità per la lotta al riciclaggio e al finanziamento del terrorismo&lt;/a&gt;</t>
        </is>
      </c>
      <c r="CL132" t="inlineStr">
        <is>
          <t>kredito įstaiga, finansų įstaiga arba kredito ar finansų įstaigų grupė, priskirtos prie aukščiausiojo konsolidavimo lygio Sąjungoje, kurias tiesiogiai prižiūri Kovos su pinigų plovimu ir terorizmo finansavimu istitucija</t>
        </is>
      </c>
      <c r="CM132" t="inlineStr">
        <is>
          <t>kredītiestāde, finanšu iestāde vai kredītiestāžu vai finanšu iestāžu grupa, kas darbojas augstākajā konsolidācijas līmenī Savienībā un ko saskaņā ar &lt;a href="https://eur-lex.europa.eu/search.html?lang=en&amp;amp;text=52021PC0421&amp;amp;qid=1634555716033&amp;amp;type=quick&amp;amp;scope=EURLEX&amp;amp;locale=lv" target="_blank"&gt;13. pantu&lt;time datetime="18.10.2021."&gt; (18.10.2021.)&lt;/time&gt;&lt;/a&gt; tieši uzrauga iestāde</t>
        </is>
      </c>
      <c r="CN132" t="inlineStr">
        <is>
          <t>istituzzjoni ta’ kreditu, istituzzjoni finanzjarja, jew grupp ta’ istituzzjonijiet finanzjarji jew ta' kreditu fl-ogħla livell ta’ konsolidazzjoni fl-Unjoni, li tkun/ikun taħt superviżjoni diretta tal-&lt;a href="https://iate.europa.eu/entry/result/3608553/mt" target="_blank"&gt;Awtorità għall-Ġlieda kontra l-Ħasil tal-Flus u l-Finanzjament tat-Terroriżmu&lt;/a&gt;</t>
        </is>
      </c>
      <c r="CO132" t="inlineStr">
        <is>
          <t>kredietinstelling, financiële instelling of groep van kredietinstellingen of financiële instellingen op het hoogste consolidatieniveau in de Europese Unie die onder direct toezicht van de Autoriteit voor de bestrijding van witwassen en terrorismefinanciering staat</t>
        </is>
      </c>
      <c r="CP132" t="inlineStr">
        <is>
          <t>instytucja kredytowa, instytucja finansowa lub grupa instytucji 
kredytowych lub finansowych na najwyższym poziomie konsolidacji w Unii, 
nad którymi &lt;a href="https://iate.europa.eu/entry/result/3608553/pl" target="_blank"&gt;Urząd ds. Przeciwdziałania Praniu Pieniędzy i Finansowaniu Terroryzmu&lt;/a&gt; sprawuje bezpośredni nadzór</t>
        </is>
      </c>
      <c r="CQ132" t="inlineStr">
        <is>
          <t>Instituição de crédito, instituição financeira ou grupo de instituições de crédito ou financeiras ao mais alto nível de consolidação na União Europeia, que se encontra sob a supervisão direta da &lt;a href="https://iate.europa.eu/entry/result/3608553/pt" target="_blank"&gt;Autoridade para o Combate ao Branqueamento de Capitais e ao Financiamento do Terrorismo &lt;/a&gt;</t>
        </is>
      </c>
      <c r="CR132" t="inlineStr">
        <is>
          <t/>
        </is>
      </c>
      <c r="CS132" t="inlineStr">
        <is>
          <t>úverová inštitúcia, finančná inštitúcia alebo skupina úverových či finančných inštitúcií na najvyššej úrovni konsolidácie v Únii, ktorá je pod priamym dohľadom &lt;a href="https://iate.europa.eu/entry/slideshow/1633075173707/3608553/sk" target="_blank"&gt;Úradu pre boj proti praniu špinavých peňazí a financovaniu terorizmu&lt;/a&gt;</t>
        </is>
      </c>
      <c r="CT132" t="inlineStr">
        <is>
          <t>kreditna institucija, finančna institucija ali skupina kreditnih ali finančnih institucij na najvišji ravni konsolidacije v Uniji, ki je pod neposrednim nadzorom &lt;a href="https://iate.europa.eu/entry/slideshow/1635342534306/3608553/sl" target="_blank"&gt;Organa za preprečevanje pranja denarja in financiranja terorizma (AMLA)&lt;/a&gt;</t>
        </is>
      </c>
      <c r="CU132" t="inlineStr">
        <is>
          <t>kreditinstitut, ett finansinstitut eller en grupp av kredit- eller finansinstitut på högsta konsolideringsnivå i unionen, som står under direkt tillsyn av &lt;a href="https://iate.europa.eu/entry/result/3608553" target="_blank"&gt;myndigheten för bekämpning av penningtvätt och finansiering av terrorism&lt;/a&gt;</t>
        </is>
      </c>
    </row>
    <row r="133">
      <c r="A133" s="1" t="str">
        <f>HYPERLINK("https://iate.europa.eu/entry/result/3619780/all", "3619780")</f>
        <v>3619780</v>
      </c>
      <c r="B133" t="inlineStr">
        <is>
          <t>FINANCE;LAW</t>
        </is>
      </c>
      <c r="C133" t="inlineStr">
        <is>
          <t>FINANCE|free movement of capital|financial market|financial supervision;LAW|criminal law</t>
        </is>
      </c>
      <c r="D133" t="inlineStr">
        <is>
          <t>неизбран задължен субект</t>
        </is>
      </c>
      <c r="E133" t="inlineStr">
        <is>
          <t>3</t>
        </is>
      </c>
      <c r="F133" t="inlineStr">
        <is>
          <t/>
        </is>
      </c>
      <c r="G133" t="inlineStr">
        <is>
          <t>nevybraná povinná osoba</t>
        </is>
      </c>
      <c r="H133" t="inlineStr">
        <is>
          <t>2</t>
        </is>
      </c>
      <c r="I133" t="inlineStr">
        <is>
          <t/>
        </is>
      </c>
      <c r="J133" t="inlineStr">
        <is>
          <t>ikkeudvalgt forpligtet enhed</t>
        </is>
      </c>
      <c r="K133" t="inlineStr">
        <is>
          <t>3</t>
        </is>
      </c>
      <c r="L133" t="inlineStr">
        <is>
          <t/>
        </is>
      </c>
      <c r="M133" t="inlineStr">
        <is>
          <t>nicht ausgewählter Verpflichteter</t>
        </is>
      </c>
      <c r="N133" t="inlineStr">
        <is>
          <t>3</t>
        </is>
      </c>
      <c r="O133" t="inlineStr">
        <is>
          <t/>
        </is>
      </c>
      <c r="P133" t="inlineStr">
        <is>
          <t>μη επιλεγμένη υπόχρεη οντότητα</t>
        </is>
      </c>
      <c r="Q133" t="inlineStr">
        <is>
          <t>3</t>
        </is>
      </c>
      <c r="R133" t="inlineStr">
        <is>
          <t/>
        </is>
      </c>
      <c r="S133" t="inlineStr">
        <is>
          <t>non-selected obliged entity</t>
        </is>
      </c>
      <c r="T133" t="inlineStr">
        <is>
          <t>3</t>
        </is>
      </c>
      <c r="U133" t="inlineStr">
        <is>
          <t/>
        </is>
      </c>
      <c r="V133" t="inlineStr">
        <is>
          <t>entidad obligada no seleccionada</t>
        </is>
      </c>
      <c r="W133" t="inlineStr">
        <is>
          <t>3</t>
        </is>
      </c>
      <c r="X133" t="inlineStr">
        <is>
          <t/>
        </is>
      </c>
      <c r="Y133" t="inlineStr">
        <is>
          <t>valimata jäetud kohustatud isik</t>
        </is>
      </c>
      <c r="Z133" t="inlineStr">
        <is>
          <t>2</t>
        </is>
      </c>
      <c r="AA133" t="inlineStr">
        <is>
          <t/>
        </is>
      </c>
      <c r="AB133" t="inlineStr">
        <is>
          <t>muu kuin valittu ilmoitusvelvollinen</t>
        </is>
      </c>
      <c r="AC133" t="inlineStr">
        <is>
          <t>3</t>
        </is>
      </c>
      <c r="AD133" t="inlineStr">
        <is>
          <t/>
        </is>
      </c>
      <c r="AE133" t="inlineStr">
        <is>
          <t>entité assujettie non sélectionnée</t>
        </is>
      </c>
      <c r="AF133" t="inlineStr">
        <is>
          <t>3</t>
        </is>
      </c>
      <c r="AG133" t="inlineStr">
        <is>
          <t/>
        </is>
      </c>
      <c r="AH133" t="inlineStr">
        <is>
          <t>eintiteas neamhroghnaithe faoi oibleagáid</t>
        </is>
      </c>
      <c r="AI133" t="inlineStr">
        <is>
          <t>3</t>
        </is>
      </c>
      <c r="AJ133" t="inlineStr">
        <is>
          <t/>
        </is>
      </c>
      <c r="AK133" t="inlineStr">
        <is>
          <t>neodabrani obveznik</t>
        </is>
      </c>
      <c r="AL133" t="inlineStr">
        <is>
          <t>3</t>
        </is>
      </c>
      <c r="AM133" t="inlineStr">
        <is>
          <t/>
        </is>
      </c>
      <c r="AN133" t="inlineStr">
        <is>
          <t>nem kiválasztott kötelezett szolgáltató</t>
        </is>
      </c>
      <c r="AO133" t="inlineStr">
        <is>
          <t>3</t>
        </is>
      </c>
      <c r="AP133" t="inlineStr">
        <is>
          <t/>
        </is>
      </c>
      <c r="AQ133" t="inlineStr">
        <is>
          <t>soggetto obbligato non selezionato</t>
        </is>
      </c>
      <c r="AR133" t="inlineStr">
        <is>
          <t>3</t>
        </is>
      </c>
      <c r="AS133" t="inlineStr">
        <is>
          <t/>
        </is>
      </c>
      <c r="AT133" t="inlineStr">
        <is>
          <t>neatrinktasis įpareigotasis subjektas</t>
        </is>
      </c>
      <c r="AU133" t="inlineStr">
        <is>
          <t>3</t>
        </is>
      </c>
      <c r="AV133" t="inlineStr">
        <is>
          <t/>
        </is>
      </c>
      <c r="AW133" t="inlineStr">
        <is>
          <t>neatlasīts atbildīgais subjekts</t>
        </is>
      </c>
      <c r="AX133" t="inlineStr">
        <is>
          <t>2</t>
        </is>
      </c>
      <c r="AY133" t="inlineStr">
        <is>
          <t/>
        </is>
      </c>
      <c r="AZ133" t="inlineStr">
        <is>
          <t>entità marbuta b'obbligu mhux magħżula</t>
        </is>
      </c>
      <c r="BA133" t="inlineStr">
        <is>
          <t>3</t>
        </is>
      </c>
      <c r="BB133" t="inlineStr">
        <is>
          <t/>
        </is>
      </c>
      <c r="BC133" t="inlineStr">
        <is>
          <t>niet-geselecteerde meldingsplichtige entiteit</t>
        </is>
      </c>
      <c r="BD133" t="inlineStr">
        <is>
          <t>3</t>
        </is>
      </c>
      <c r="BE133" t="inlineStr">
        <is>
          <t/>
        </is>
      </c>
      <c r="BF133" t="inlineStr">
        <is>
          <t>niewybrany podmiot zobowiązany</t>
        </is>
      </c>
      <c r="BG133" t="inlineStr">
        <is>
          <t>3</t>
        </is>
      </c>
      <c r="BH133" t="inlineStr">
        <is>
          <t/>
        </is>
      </c>
      <c r="BI133" t="inlineStr">
        <is>
          <t>entidade obrigada não selecionada</t>
        </is>
      </c>
      <c r="BJ133" t="inlineStr">
        <is>
          <t>3</t>
        </is>
      </c>
      <c r="BK133" t="inlineStr">
        <is>
          <t/>
        </is>
      </c>
      <c r="BL133" t="inlineStr">
        <is>
          <t>entitate obligată neselectată</t>
        </is>
      </c>
      <c r="BM133" t="inlineStr">
        <is>
          <t>2</t>
        </is>
      </c>
      <c r="BN133" t="inlineStr">
        <is>
          <t>proposed</t>
        </is>
      </c>
      <c r="BO133" t="inlineStr">
        <is>
          <t>iný ako vybraný povinný subjekt</t>
        </is>
      </c>
      <c r="BP133" t="inlineStr">
        <is>
          <t>3</t>
        </is>
      </c>
      <c r="BQ133" t="inlineStr">
        <is>
          <t/>
        </is>
      </c>
      <c r="BR133" t="inlineStr">
        <is>
          <t>neizbrani pooblaščeni subjekt</t>
        </is>
      </c>
      <c r="BS133" t="inlineStr">
        <is>
          <t>3</t>
        </is>
      </c>
      <c r="BT133" t="inlineStr">
        <is>
          <t/>
        </is>
      </c>
      <c r="BU133" t="inlineStr">
        <is>
          <t>icke utvald ansvarig enhet</t>
        </is>
      </c>
      <c r="BV133" t="inlineStr">
        <is>
          <t>3</t>
        </is>
      </c>
      <c r="BW133" t="inlineStr">
        <is>
          <t/>
        </is>
      </c>
      <c r="BX133" t="inlineStr">
        <is>
          <t>кредитна институция, финансова институция или група от кредитни и финансови институции на най-високото ниво на консолидация в Съюза, различна от избран задължен субект</t>
        </is>
      </c>
      <c r="BY133" t="inlineStr">
        <is>
          <t>úvěrová instituce, finanční instituce nebo
skupina úvěrových institucí nebo finančních institucí na nejvyšší úrovni
konsolidace v Unii, jiná než &lt;a href="https://iate.europa.eu/entry/result/3619779/cs" target="_blank"&gt;vybraná povinná osoba&lt;/a&gt;</t>
        </is>
      </c>
      <c r="BZ133" t="inlineStr">
        <is>
          <t>kreditinstitut, en finansiel institution eller en koncern af kreditinstitutter eller finansielle institutioner på det højeste konsolideringsniveau i Unionen, bortset fra en &lt;a href="https://iate.europa.eu/entry/result/3619779/da" target="_blank"&gt;udvalgt forpligtet enhed&lt;/a&gt;</t>
        </is>
      </c>
      <c r="CA133" t="inlineStr">
        <is>
          <t>ein Kreditinstitut, ein Finanzinstitut oder eine Gruppe von Kreditinstituten oder Finanzinstituten auf höchster Konsolidierungsebene in der Union, bei dem oder der es sich nicht um einen ausgewählten Verpflichteten handelt</t>
        </is>
      </c>
      <c r="CB133" t="inlineStr">
        <is>
          <t>πιστωτικό ίδρυμα, χρηματοπιστωτικός οργανισμός ή όμιλος πιστωτικών ιδρυμάτων ή χρηματοπιστωτικών οργανισμών στο υψηλότερο επίπεδο ενοποίησης στην Ένωση, που δεν είναι &lt;a href="https://iate.europa.eu/entry/result/3619779/en-el" target="_blank"&gt;επιλεγμένη υπόχρεη οντότητα&lt;/a&gt;</t>
        </is>
      </c>
      <c r="CC133" t="inlineStr">
        <is>
          <t>credit institution, financial institution, or group of credit institutions or financial institutions at the highest level of consolidation in the Union, other than a &lt;a href="https://iate.europa.eu/entry/result/3619779" target="_blank"&gt;selected obliged entity&lt;/a&gt;</t>
        </is>
      </c>
      <c r="CD133" t="inlineStr">
        <is>
          <t>Una entidad de crédito, una entidad financiera, o un grupo de entidades de crédito o entidades financieras al más alto nivel de consolidación en la Unión, que no sea una &lt;a href="https://iate.europa.eu/entry/slideshow/1635183195449/3619779/es" target="_blank"&gt;entidad obligada seleccionada&lt;/a&gt;.</t>
        </is>
      </c>
      <c r="CE133" t="inlineStr">
        <is>
          <t>krediidiasutus, finantseerimisasutus või krediidi- või finantseerimisasutuste rühm, mis on liidus kõrgeimal konsolideerimistasemel ja mis ei ole valitud kohustatud isik</t>
        </is>
      </c>
      <c r="CF133" t="inlineStr">
        <is>
          <t>sellainen luottolaitos, finanssilaitos tai luotto- tai finanssilaitoskonserni unionin korkeimmalla konsolidointitasolla, joka on muu kuin &lt;a href="https://iate.europa.eu/entry/result/3619779/fi" target="_blank"&gt;valittu ilmoitusvelvollinen&lt;/a&gt;</t>
        </is>
      </c>
      <c r="CG133" t="inlineStr">
        <is>
          <t>établissement de crédit, établissement financier ou groupe d’établissements de crédit ou d’établissements financiers au plus haut niveau de consolidation au sein de l’Union, autre qu’une &lt;a href="https://iate.europa.eu/entry/result/3619779/fr" target="_blank"&gt;entité assujettie sélectionnée&lt;/a&gt;</t>
        </is>
      </c>
      <c r="CH133" t="inlineStr">
        <is>
          <t/>
        </is>
      </c>
      <c r="CI133" t="inlineStr">
        <is>
          <t>kreditna institucija, financijska institucija ili grupa kreditnih ili financijskih institucija na najvišoj razini konsolidacije u Uniji, koja nije odabrani obveznik</t>
        </is>
      </c>
      <c r="CJ133" t="inlineStr">
        <is>
          <t>olyan hitelintézet, pénzügyi intézmény, illetve
hitelintézetek vagy pénzügyi intézmények olyan csoportja, amely az Unióban a
legmagasabb szintű konszolidációs szinten áll, és nem minősül &lt;a href="https://iate.europa.eu/entry/result/3619779/hu" target="_blank"&gt;kiválasztott kötelezett szolgáltatónak&lt;/a&gt;</t>
        </is>
      </c>
      <c r="CK133" t="inlineStr">
        <is>
          <t>ente creditizio, ente finanziario o gruppo di enti creditizi o enti finanziari al massimo livello di consolidamento nell'Unione che non è un &lt;a href="https://iate.europa.eu/entry/slideshow/1635182958206/3619779/en-it" target="_blank"&gt;soggetto obbligato selezionato&lt;/a&gt;</t>
        </is>
      </c>
      <c r="CL133" t="inlineStr">
        <is>
          <t>kredito įstaiga, finansų įstaiga arba kredito ar finansų įstaigų grupė, priskirtos prie aukščiausiojo konsolidavimo lygio Sąjungoje, kurios nėra atrinktieji įpareigotieji subjektai</t>
        </is>
      </c>
      <c r="CM133" t="inlineStr">
        <is>
          <t>kredītiestāde, finanšu iestāde vai kredītiestāžu vai finanšu iestāžu grupa, kas darbojas augstākajā konsolidācijas līmenī Savienībā, bet kas nav &lt;a href="https://iate.europa.eu/entry/slideshow/1634305452254/3619779/lv" target="_blank"&gt;atlasīts atbildīgais subjekts&lt;/a&gt;</t>
        </is>
      </c>
      <c r="CN133" t="inlineStr">
        <is>
          <t>istituzzjoni ta’ kreditu, istituzzjoni finanzjarja, jew grupp ta’ istituzzjonijiet finanzjarji jew ta' kreditu fl-ogħla livell ta’ konsolidazzjoni fl-Unjoni, li ma tkunx/jkunx &lt;a href="https://iate.europa.eu/entry/result/3619779/mt" target="_blank"&gt;entità marbuta b'obbligu magħżula&lt;/a&gt;</t>
        </is>
      </c>
      <c r="CO133" t="inlineStr">
        <is>
          <t>kredietinstelling, financiële instelling of groep kredietinstellingen of financiële instellingen op het hoogste consolidatieniveau in de Europese Unie die geen geselecteerde meldingsplichtige entiteit is</t>
        </is>
      </c>
      <c r="CP133" t="inlineStr">
        <is>
          <t>instytucja kredytowa, instytucja finansowa lub grupa instytucji 
kredytowych lub instytucji finansowych na najwyższym szczeblu 
konsolidacji w Unii, inny niż &lt;a href="https://iate.europa.eu/entry/result/3619779/pl" target="_blank"&gt;wybrany podmiot zobowiązany&lt;/a&gt;</t>
        </is>
      </c>
      <c r="CQ133" t="inlineStr">
        <is>
          <t>Instituição de crédito, instituição financeira ou grupo de instituições de crédito ou financeiras ao mais alto nível de consolidação na União, que não seja uma &lt;a href="https://iate.europa.eu/entry/result/3619779/pt" target="_blank"&gt;entidade obrigada selecionada&lt;/a&gt;.</t>
        </is>
      </c>
      <c r="CR133" t="inlineStr">
        <is>
          <t/>
        </is>
      </c>
      <c r="CS133" t="inlineStr">
        <is>
          <t>úverová inštitúcia, finančná inštitúcia alebo skupina úverových inštitúcií či finančných inštitúcií na najvyššej úrovni konsolidácie v Únii, ktorá nie je &lt;a href="https://iate.europa.eu/entry/slideshow/1633087280867/3619779/sk" target="_blank"&gt;vybraný povinný subjekt&lt;/a&gt;</t>
        </is>
      </c>
      <c r="CT133" t="inlineStr">
        <is>
          <t>kreditna institucija, finančna institucija ali skupina kreditnih ali finančnih institucij na najvišji ravni konsolidacije v Uniji, ki ni &lt;a href="https://iate.europa.eu/entry/result/3619779/sl" target="_blank"&gt;izbrani pooblaščeni subjekt&lt;/a&gt;</t>
        </is>
      </c>
      <c r="CU133" t="inlineStr">
        <is>
          <t>kreditinstitut, ett finansinstitut eller en grupp av kredit- eller finansinstitut på högsta konsolideringsnivå i unionen, som inte är en &lt;a href="https://iate.europa.eu/entry/result/3619779" target="_blank"&gt;utvald ansvarig enhet&lt;/a&gt;</t>
        </is>
      </c>
    </row>
    <row r="134">
      <c r="A134" s="1" t="str">
        <f>HYPERLINK("https://iate.europa.eu/entry/result/3619778/all", "3619778")</f>
        <v>3619778</v>
      </c>
      <c r="B134" t="inlineStr">
        <is>
          <t>FINANCE</t>
        </is>
      </c>
      <c r="C134" t="inlineStr">
        <is>
          <t>FINANCE|free movement of capital|financial market|financial supervision;FINANCE|financial institutions and credit|banking|banking supervision;FINANCE|free movement of capital|free movement of capital|capital movement|recycling of capital|money laundering</t>
        </is>
      </c>
      <c r="D134" t="inlineStr">
        <is>
          <t>административен съвет за преглед</t>
        </is>
      </c>
      <c r="E134" t="inlineStr">
        <is>
          <t>3</t>
        </is>
      </c>
      <c r="F134" t="inlineStr">
        <is>
          <t/>
        </is>
      </c>
      <c r="G134" t="inlineStr">
        <is>
          <t>správní revizní komise</t>
        </is>
      </c>
      <c r="H134" t="inlineStr">
        <is>
          <t>3</t>
        </is>
      </c>
      <c r="I134" t="inlineStr">
        <is>
          <t/>
        </is>
      </c>
      <c r="J134" t="inlineStr">
        <is>
          <t>administrativt klagenævn</t>
        </is>
      </c>
      <c r="K134" t="inlineStr">
        <is>
          <t>3</t>
        </is>
      </c>
      <c r="L134" t="inlineStr">
        <is>
          <t/>
        </is>
      </c>
      <c r="M134" t="inlineStr">
        <is>
          <t>administrativer Überprüfungsausschuss|administrativer Ausschuss</t>
        </is>
      </c>
      <c r="N134" t="inlineStr">
        <is>
          <t>3|3</t>
        </is>
      </c>
      <c r="O134" t="inlineStr">
        <is>
          <t>|</t>
        </is>
      </c>
      <c r="P134" t="inlineStr">
        <is>
          <t>Διοικητική Επιτροπή Ελέγχου|διοικητικό συμβούλιο επανεξέτασης</t>
        </is>
      </c>
      <c r="Q134" t="inlineStr">
        <is>
          <t>3|3</t>
        </is>
      </c>
      <c r="R134" t="inlineStr">
        <is>
          <t>|</t>
        </is>
      </c>
      <c r="S134" t="inlineStr">
        <is>
          <t>Administrative Board of Review|Administrative Board</t>
        </is>
      </c>
      <c r="T134" t="inlineStr">
        <is>
          <t>3|3</t>
        </is>
      </c>
      <c r="U134" t="inlineStr">
        <is>
          <t>|</t>
        </is>
      </c>
      <c r="V134" t="inlineStr">
        <is>
          <t>Comité Administrativo|Comité Administrativo de Revisión</t>
        </is>
      </c>
      <c r="W134" t="inlineStr">
        <is>
          <t>3|3</t>
        </is>
      </c>
      <c r="X134" t="inlineStr">
        <is>
          <t>|</t>
        </is>
      </c>
      <c r="Y134" t="inlineStr">
        <is>
          <t>vaidlustusnõukogu</t>
        </is>
      </c>
      <c r="Z134" t="inlineStr">
        <is>
          <t>3</t>
        </is>
      </c>
      <c r="AA134" t="inlineStr">
        <is>
          <t/>
        </is>
      </c>
      <c r="AB134" t="inlineStr">
        <is>
          <t>oikaisulautakunta</t>
        </is>
      </c>
      <c r="AC134" t="inlineStr">
        <is>
          <t>3</t>
        </is>
      </c>
      <c r="AD134" t="inlineStr">
        <is>
          <t/>
        </is>
      </c>
      <c r="AE134" t="inlineStr">
        <is>
          <t>commission administrative de réexamen</t>
        </is>
      </c>
      <c r="AF134" t="inlineStr">
        <is>
          <t>3</t>
        </is>
      </c>
      <c r="AG134" t="inlineStr">
        <is>
          <t/>
        </is>
      </c>
      <c r="AH134" t="inlineStr">
        <is>
          <t>Bord Riaracháin Athbhreithniúcháin</t>
        </is>
      </c>
      <c r="AI134" t="inlineStr">
        <is>
          <t>3</t>
        </is>
      </c>
      <c r="AJ134" t="inlineStr">
        <is>
          <t/>
        </is>
      </c>
      <c r="AK134" t="inlineStr">
        <is>
          <t>Administrativni odbor|Administrativni odbor za preispitivanja</t>
        </is>
      </c>
      <c r="AL134" t="inlineStr">
        <is>
          <t>3|3</t>
        </is>
      </c>
      <c r="AM134" t="inlineStr">
        <is>
          <t>|</t>
        </is>
      </c>
      <c r="AN134" t="inlineStr">
        <is>
          <t>felülvizsgálati testület</t>
        </is>
      </c>
      <c r="AO134" t="inlineStr">
        <is>
          <t>3</t>
        </is>
      </c>
      <c r="AP134" t="inlineStr">
        <is>
          <t/>
        </is>
      </c>
      <c r="AQ134" t="inlineStr">
        <is>
          <t>commissione amministrativa del riesame</t>
        </is>
      </c>
      <c r="AR134" t="inlineStr">
        <is>
          <t>3</t>
        </is>
      </c>
      <c r="AS134" t="inlineStr">
        <is>
          <t/>
        </is>
      </c>
      <c r="AT134" t="inlineStr">
        <is>
          <t>Administracinė peržiūros valdyba|Administracinė valdyba</t>
        </is>
      </c>
      <c r="AU134" t="inlineStr">
        <is>
          <t>3|3</t>
        </is>
      </c>
      <c r="AV134" t="inlineStr">
        <is>
          <t>|</t>
        </is>
      </c>
      <c r="AW134" t="inlineStr">
        <is>
          <t>Administratīvā pārskatīšanas padome|Administratīvā padome</t>
        </is>
      </c>
      <c r="AX134" t="inlineStr">
        <is>
          <t>3|3</t>
        </is>
      </c>
      <c r="AY134" t="inlineStr">
        <is>
          <t>|</t>
        </is>
      </c>
      <c r="AZ134" t="inlineStr">
        <is>
          <t>Bord Amministrattiv ta' Rieżami|Bord Amministrattiv</t>
        </is>
      </c>
      <c r="BA134" t="inlineStr">
        <is>
          <t>3|3</t>
        </is>
      </c>
      <c r="BB134" t="inlineStr">
        <is>
          <t>|</t>
        </is>
      </c>
      <c r="BC134" t="inlineStr">
        <is>
          <t>administratieve raad voor toetsing</t>
        </is>
      </c>
      <c r="BD134" t="inlineStr">
        <is>
          <t>3</t>
        </is>
      </c>
      <c r="BE134" t="inlineStr">
        <is>
          <t/>
        </is>
      </c>
      <c r="BF134" t="inlineStr">
        <is>
          <t>Administracyjna Rada Odwoławcza|Rada Odwoławcza</t>
        </is>
      </c>
      <c r="BG134" t="inlineStr">
        <is>
          <t>3|3</t>
        </is>
      </c>
      <c r="BH134" t="inlineStr">
        <is>
          <t>|</t>
        </is>
      </c>
      <c r="BI134" t="inlineStr">
        <is>
          <t>Comissão Administrativa de Reexame|Comissão de Reexame</t>
        </is>
      </c>
      <c r="BJ134" t="inlineStr">
        <is>
          <t>3|3</t>
        </is>
      </c>
      <c r="BK134" t="inlineStr">
        <is>
          <t>|</t>
        </is>
      </c>
      <c r="BL134" t="inlineStr">
        <is>
          <t>comitetul administrativ de control</t>
        </is>
      </c>
      <c r="BM134" t="inlineStr">
        <is>
          <t>3</t>
        </is>
      </c>
      <c r="BN134" t="inlineStr">
        <is>
          <t/>
        </is>
      </c>
      <c r="BO134" t="inlineStr">
        <is>
          <t>administratívny revízny výbor</t>
        </is>
      </c>
      <c r="BP134" t="inlineStr">
        <is>
          <t>3</t>
        </is>
      </c>
      <c r="BQ134" t="inlineStr">
        <is>
          <t/>
        </is>
      </c>
      <c r="BR134" t="inlineStr">
        <is>
          <t>upravni odbor za pregled</t>
        </is>
      </c>
      <c r="BS134" t="inlineStr">
        <is>
          <t>3</t>
        </is>
      </c>
      <c r="BT134" t="inlineStr">
        <is>
          <t/>
        </is>
      </c>
      <c r="BU134" t="inlineStr">
        <is>
          <t>administrativ omprövningsnämnd</t>
        </is>
      </c>
      <c r="BV134" t="inlineStr">
        <is>
          <t>3</t>
        </is>
      </c>
      <c r="BW134" t="inlineStr">
        <is>
          <t/>
        </is>
      </c>
      <c r="BX134" t="inlineStr">
        <is>
          <t/>
        </is>
      </c>
      <c r="BY134" t="inlineStr">
        <is>
          <t>v oblasti bankovního a finančního dohledu orgán zřízený za účelem provádění vnitřních správních přezkumů rozhodnutí přijatých příslušným orgánem dohledu, a to v rozsahu procesního a věcného souladu těchto rozhodnutí s příslušnými právními předpisy</t>
        </is>
      </c>
      <c r="BZ134" t="inlineStr">
        <is>
          <t>organ nedsat med
henblik på at foretage intern administrativ revision af de afgørelser, der
træffes af den relevante tilsynsmyndighed, vedrørende sådanne afgørelsers
proceduremæssige og materielle overensstemmelse med relevant lovgivning</t>
        </is>
      </c>
      <c r="CA134" t="inlineStr">
        <is>
          <t/>
        </is>
      </c>
      <c r="CB134" t="inlineStr">
        <is>
          <t>στο πλαίσιο της τραπεζικής και χρηματοπιστωτικής εποπτείας, όργανο που συστήνεται με σκοπό τη διενέργεια εσωτερικού διοικητικού ελέγχου των αποφάσεων που λαμβάνει η σχετική εποπτική αρχή, ο οποίος καλύπτει τη διαδικαστική και ουσιαστική συμμόρφωση των εν λόγω αποφάσεων με τη σχετική νομοθεσία</t>
        </is>
      </c>
      <c r="CC134" t="inlineStr">
        <is>
          <t>body established for the purposes of carrying out internal
administrative reviews of the decisions taken by the relevant
supervisory authority, covering the procedural and substantive conformity with relevant
legislation of such decisions</t>
        </is>
      </c>
      <c r="CD134" t="inlineStr">
        <is>
          <t>En el contexto de la supervisión bancaria y financiera, órgano establecido para llevar a cabo un examen administrativo interno de las decisiones adoptadas por la autoridad de supervisión pertinente.</t>
        </is>
      </c>
      <c r="CE134" t="inlineStr">
        <is>
          <t/>
        </is>
      </c>
      <c r="CF134" t="inlineStr">
        <is>
          <t/>
        </is>
      </c>
      <c r="CG134" t="inlineStr">
        <is>
          <t>commission, instaurée par l’Autorité de lutte contre le blanchiment de capitaux et le financement du terrorisme (ALBC), chargée de procéder au réexamen administratif interne des décisions prises par l'ALBC en ce qui concerne leur conformité formelle et matérielle avec la législation pertinente</t>
        </is>
      </c>
      <c r="CH134" t="inlineStr">
        <is>
          <t/>
        </is>
      </c>
      <c r="CI134" t="inlineStr">
        <is>
          <t/>
        </is>
      </c>
      <c r="CJ134" t="inlineStr">
        <is>
          <t>a bankfelügyelet és a pénzügyi felügyelet területén az érintett felügyeleti hatóság által hozott határozatoknak a vonatkozó jogszabályoknak való eljárási és tartalmi megfelelőségének vizsgálatára kiterjedő közigazgatási felülvizsgálata céljából létrehozott testület</t>
        </is>
      </c>
      <c r="CK134" t="inlineStr">
        <is>
          <t>commissione incaricata
di procedere al riesame amministrativo interno delle decisioni adottate da un'autorità di vigilanza finanziaria nell’esercizio dei poteri attribuitile dal presente regolamento dopo che è
stata presentata una richiesta di riesame</t>
        </is>
      </c>
      <c r="CL134" t="inlineStr">
        <is>
          <t/>
        </is>
      </c>
      <c r="CM134" t="inlineStr">
        <is>
          <t>banku un finanšu uzraudzības kontekstā – struktūra, kas izveidota, lai veiktu attiecīgās uzraudzības iestādes pieņemtu lēmumu iekšēju administratīvu pārskatīšanu attiecībā uz šādu lēmumu procesuālo un materiāltiesisko atbilstību</t>
        </is>
      </c>
      <c r="CN134" t="inlineStr">
        <is>
          <t>fil-kuntest tas-superviżjoni bankarja u finanzjarja, korp stabbilit bil-għan li jwettaq rieżamijiet amministrattivi interni tad-deċiżjonijiet li jittieħdu mill-awtorità superviżorja rilevanti, u li jkopru l-konformità proċedurali u sostantiva ta' tali deċiżjonijiet mal-leġiżlazzjoni rilevanti</t>
        </is>
      </c>
      <c r="CO134" t="inlineStr">
        <is>
          <t>in de context van banktoezicht en financieel toezicht: instantie die de interne administratieve toetsing verricht van de besluiten die een bevoegde autoriteit neemt en de procedurele en materiële conformiteit van die besluiten met de geldende wetgeving nagaat</t>
        </is>
      </c>
      <c r="CP134" t="inlineStr">
        <is>
          <t>organ przy EBC, którego zadaniem jest przeprowadzanie wewnętrznego administracyjnego przeglądu decyzji podjętych przez EBC w ramach wykonywania uprawnień powierzonych mu na mocy &lt;a href="https://eur-lex.europa.eu/legal-content/PL/TXT/?uri=CELEX:32013R1024" target="_blank"&gt;rozporządzenia Rady (UE) nr 1024/2013 z dnia 15 października 2013 r. powierzającego Europejskiemu Bankowi Centralnemu szczególne zadania w odniesieniu do polityki związanej z nadzorem ostrożnościowym nad instytucjami kredytowymi&lt;/a&gt;</t>
        </is>
      </c>
      <c r="CQ134" t="inlineStr">
        <is>
          <t>No contexto da supervisão bancária e financeira, entidade encarregada da revisão administrativa interna das decisões tomadas pelo Banco Central Europeu (BCE) a pedido da pessoa singular ou coletiva destinatária dessa decisão.</t>
        </is>
      </c>
      <c r="CR134" t="inlineStr">
        <is>
          <t/>
        </is>
      </c>
      <c r="CS134" t="inlineStr">
        <is>
          <t>v rámci bankového a finančného dohľadu orgán zriadený na účely vykonávania interných administratívnych preskúmaní rozhodnutí prijatých príslušným orgánom dohľadu, ktorý sa vzťahuje na procesnú a vecnú zlučiteľnosť takýchto rozhodnutí s príslušnými právnymi predpismi.</t>
        </is>
      </c>
      <c r="CT134" t="inlineStr">
        <is>
          <t>telo, vzpostavljeno za namene izvajanja notranjega upravnega pregleda odločitev, ki jih sprejme nadzorni organ, z vidika postopkovne in vsebinske skladnosti takih odločitev z ustrezno zakonodajo</t>
        </is>
      </c>
      <c r="CU134" t="inlineStr">
        <is>
          <t/>
        </is>
      </c>
    </row>
    <row r="135">
      <c r="A135" s="1" t="str">
        <f>HYPERLINK("https://iate.europa.eu/entry/result/3619788/all", "3619788")</f>
        <v>3619788</v>
      </c>
      <c r="B135" t="inlineStr">
        <is>
          <t>FINANCE;LAW</t>
        </is>
      </c>
      <c r="C135" t="inlineStr">
        <is>
          <t>FINANCE|free movement of capital|financial market|financial supervision;LAW|criminal law</t>
        </is>
      </c>
      <c r="D135" t="inlineStr">
        <is>
          <t>система за надзор на БИП/БФТ</t>
        </is>
      </c>
      <c r="E135" t="inlineStr">
        <is>
          <t>3</t>
        </is>
      </c>
      <c r="F135" t="inlineStr">
        <is>
          <t/>
        </is>
      </c>
      <c r="G135" t="inlineStr">
        <is>
          <t>systém dohledu v oblasti boje proti praní peněz a financování terorismu|systém dohledu v oblasti AML/CFT</t>
        </is>
      </c>
      <c r="H135" t="inlineStr">
        <is>
          <t>2|2</t>
        </is>
      </c>
      <c r="I135" t="inlineStr">
        <is>
          <t>|</t>
        </is>
      </c>
      <c r="J135" t="inlineStr">
        <is>
          <t>AML/CFT-tilsynssystem</t>
        </is>
      </c>
      <c r="K135" t="inlineStr">
        <is>
          <t>3</t>
        </is>
      </c>
      <c r="L135" t="inlineStr">
        <is>
          <t/>
        </is>
      </c>
      <c r="M135" t="inlineStr">
        <is>
          <t>Aufsichtssystem für die Bekämpfung von Geldwäsche und Terrorismusfinanzierung</t>
        </is>
      </c>
      <c r="N135" t="inlineStr">
        <is>
          <t>3</t>
        </is>
      </c>
      <c r="O135" t="inlineStr">
        <is>
          <t/>
        </is>
      </c>
      <c r="P135" t="inlineStr">
        <is>
          <t>εποπτικό σύστημα ΚΞΧ/ΧΤ</t>
        </is>
      </c>
      <c r="Q135" t="inlineStr">
        <is>
          <t>3</t>
        </is>
      </c>
      <c r="R135" t="inlineStr">
        <is>
          <t/>
        </is>
      </c>
      <c r="S135" t="inlineStr">
        <is>
          <t>AML/CFT supervisory system</t>
        </is>
      </c>
      <c r="T135" t="inlineStr">
        <is>
          <t>3</t>
        </is>
      </c>
      <c r="U135" t="inlineStr">
        <is>
          <t/>
        </is>
      </c>
      <c r="V135" t="inlineStr">
        <is>
          <t>sistema de supervisión de la LBC/LFT</t>
        </is>
      </c>
      <c r="W135" t="inlineStr">
        <is>
          <t>3</t>
        </is>
      </c>
      <c r="X135" t="inlineStr">
        <is>
          <t/>
        </is>
      </c>
      <c r="Y135" t="inlineStr">
        <is>
          <t>rahapesu ja terrorismi rahastamise tõkestamise järelevalvesüsteem</t>
        </is>
      </c>
      <c r="Z135" t="inlineStr">
        <is>
          <t>3</t>
        </is>
      </c>
      <c r="AA135" t="inlineStr">
        <is>
          <t/>
        </is>
      </c>
      <c r="AB135" t="inlineStr">
        <is>
          <t>rahanpesun ja terrorismin rahoituksen torjunnan valvontajärjestelmä</t>
        </is>
      </c>
      <c r="AC135" t="inlineStr">
        <is>
          <t>3</t>
        </is>
      </c>
      <c r="AD135" t="inlineStr">
        <is>
          <t/>
        </is>
      </c>
      <c r="AE135" t="inlineStr">
        <is>
          <t>système de surveillance LBC-FT</t>
        </is>
      </c>
      <c r="AF135" t="inlineStr">
        <is>
          <t>3</t>
        </is>
      </c>
      <c r="AG135" t="inlineStr">
        <is>
          <t/>
        </is>
      </c>
      <c r="AH135" t="inlineStr">
        <is>
          <t>córas maoirseachta AML/CFT</t>
        </is>
      </c>
      <c r="AI135" t="inlineStr">
        <is>
          <t>3</t>
        </is>
      </c>
      <c r="AJ135" t="inlineStr">
        <is>
          <t/>
        </is>
      </c>
      <c r="AK135" t="inlineStr">
        <is>
          <t>sustav nadzora SPNFT-a</t>
        </is>
      </c>
      <c r="AL135" t="inlineStr">
        <is>
          <t>3</t>
        </is>
      </c>
      <c r="AM135" t="inlineStr">
        <is>
          <t/>
        </is>
      </c>
      <c r="AN135" t="inlineStr">
        <is>
          <t>a pénzmosás és terrorizmusfinanszírozás elleni felügyeleti rendszer</t>
        </is>
      </c>
      <c r="AO135" t="inlineStr">
        <is>
          <t>2</t>
        </is>
      </c>
      <c r="AP135" t="inlineStr">
        <is>
          <t>proposed</t>
        </is>
      </c>
      <c r="AQ135" t="inlineStr">
        <is>
          <t>sistema di supervisione AML/CFT</t>
        </is>
      </c>
      <c r="AR135" t="inlineStr">
        <is>
          <t>2</t>
        </is>
      </c>
      <c r="AS135" t="inlineStr">
        <is>
          <t>proposed</t>
        </is>
      </c>
      <c r="AT135" t="inlineStr">
        <is>
          <t>kovai su pinigų plovimu ir terorizmo finansavimu skirta priežiūros sistema</t>
        </is>
      </c>
      <c r="AU135" t="inlineStr">
        <is>
          <t>2</t>
        </is>
      </c>
      <c r="AV135" t="inlineStr">
        <is>
          <t/>
        </is>
      </c>
      <c r="AW135" t="inlineStr">
        <is>
          <t>NILL/TFN uzraudzības sistēma</t>
        </is>
      </c>
      <c r="AX135" t="inlineStr">
        <is>
          <t>2</t>
        </is>
      </c>
      <c r="AY135" t="inlineStr">
        <is>
          <t/>
        </is>
      </c>
      <c r="AZ135" t="inlineStr">
        <is>
          <t>sistema superviżorja fil-qasam tal-AML/CFT</t>
        </is>
      </c>
      <c r="BA135" t="inlineStr">
        <is>
          <t>3</t>
        </is>
      </c>
      <c r="BB135" t="inlineStr">
        <is>
          <t/>
        </is>
      </c>
      <c r="BC135" t="inlineStr">
        <is>
          <t>AML/CFT-toezichtsysteem</t>
        </is>
      </c>
      <c r="BD135" t="inlineStr">
        <is>
          <t>3</t>
        </is>
      </c>
      <c r="BE135" t="inlineStr">
        <is>
          <t/>
        </is>
      </c>
      <c r="BF135" t="inlineStr">
        <is>
          <t>system nadzoru nad przeciwdziałaniem praniu pieniędzy i finansowaniu terroryzmu</t>
        </is>
      </c>
      <c r="BG135" t="inlineStr">
        <is>
          <t>3</t>
        </is>
      </c>
      <c r="BH135" t="inlineStr">
        <is>
          <t/>
        </is>
      </c>
      <c r="BI135" t="inlineStr">
        <is>
          <t>sistema de supervisão CBC/FT</t>
        </is>
      </c>
      <c r="BJ135" t="inlineStr">
        <is>
          <t>3</t>
        </is>
      </c>
      <c r="BK135" t="inlineStr">
        <is>
          <t/>
        </is>
      </c>
      <c r="BL135" t="inlineStr">
        <is>
          <t>sistem de supraveghere CSB/CFT</t>
        </is>
      </c>
      <c r="BM135" t="inlineStr">
        <is>
          <t>2</t>
        </is>
      </c>
      <c r="BN135" t="inlineStr">
        <is>
          <t>proposed</t>
        </is>
      </c>
      <c r="BO135" t="inlineStr">
        <is>
          <t>systém dohľadu v oblasti boja proti praniu špinavých peňazí a financovaniu terorizmu</t>
        </is>
      </c>
      <c r="BP135" t="inlineStr">
        <is>
          <t>3</t>
        </is>
      </c>
      <c r="BQ135" t="inlineStr">
        <is>
          <t/>
        </is>
      </c>
      <c r="BR135" t="inlineStr">
        <is>
          <t>nadzorni sistem za AML/CFT|nadzorni sistem za preprečevanje pranja denarja in financiranje terorizma</t>
        </is>
      </c>
      <c r="BS135" t="inlineStr">
        <is>
          <t>3|3</t>
        </is>
      </c>
      <c r="BT135" t="inlineStr">
        <is>
          <t>|</t>
        </is>
      </c>
      <c r="BU135" t="inlineStr">
        <is>
          <t>tillsynssystem för bekämpning av penningtvätt och finansiering av terrorism</t>
        </is>
      </c>
      <c r="BV135" t="inlineStr">
        <is>
          <t>3</t>
        </is>
      </c>
      <c r="BW135" t="inlineStr">
        <is>
          <t/>
        </is>
      </c>
      <c r="BX135" t="inlineStr">
        <is>
          <t>органът и органите за надзор на борбата с изпирането на пари и финансирането на тероризма (БИП/БФТ) в държавите членки</t>
        </is>
      </c>
      <c r="BY135" t="inlineStr">
        <is>
          <t>&lt;a href="https://iate.europa.eu/entry/result/3608553/cs" target="_blank"&gt;Orgán pro boj proti praní peněz a financování terorismu&lt;/a&gt; a orgány dohledu v členských státech</t>
        </is>
      </c>
      <c r="BZ135" t="inlineStr">
        <is>
          <t>tilsynssystem bestående af &lt;a href="https://iate.europa.eu/entry/result/3608553/da" target="_blank"&gt;Myndigheden for Bekæmpelse af Hvidvask af Penge og Finansiering af Terrorisme&lt;/a&gt; og tilsynsmyndighederne i medlemsstaterne</t>
        </is>
      </c>
      <c r="CA135" t="inlineStr">
        <is>
          <t/>
        </is>
      </c>
      <c r="CB135" t="inlineStr">
        <is>
          <t>η &lt;a href="https://iate.europa.eu/entry/result/3608553/en-el" target="_blank"&gt;Αρχή για την καταπολέμηση της νομιμοποίησης εσόδων από παράνομες δραστηριότητες και της χρηματοδότησης της τρομοκρατίας&lt;/a&gt; και οι εποπτικές αρχές των κρατών μελών</t>
        </is>
      </c>
      <c r="CC135" t="inlineStr">
        <is>
          <t>&lt;a href="https://iate.europa.eu/entry/result/3608553" target="_blank"&gt;Authority for Anti-Money Laundering and Countering the Financing of Terrorism&lt;/a&gt; and the supervisory authorities in the Member States</t>
        </is>
      </c>
      <c r="CD135" t="inlineStr">
        <is>
          <t>La &lt;a href="https://iate.europa.eu/entry/slideshow/1635182343475/3608553/es" target="_blank"&gt;Autoridad de Lucha contra el Blanqueo de Capitales y la Financiación del Terrorismo&lt;/a&gt; y las autoridades de supervisión de los Estados miembros.</t>
        </is>
      </c>
      <c r="CE135" t="inlineStr">
        <is>
          <t>&lt;i&gt;rahapesu ja terrorismi rahastamise tõkestamise amet&lt;/i&gt; &lt;a href="/entry/result/3608553/all" id="ENTRY_TO_ENTRY_CONVERTER" target="_blank"&gt;IATE:3608553&lt;/a&gt; ja liikmesriikide järelevalveasutused</t>
        </is>
      </c>
      <c r="CF135" t="inlineStr">
        <is>
          <t/>
        </is>
      </c>
      <c r="CG135" t="inlineStr">
        <is>
          <t>ensemble constitué de l'&lt;a href="https://iate.europa.eu/entry/result/3608553/fr" target="_blank"&gt;Autorité de lutte contre le blanchiment de capitaux et le financement du terrorisme&lt;/a&gt; et des autorités de surveillance des États membres</t>
        </is>
      </c>
      <c r="CH135" t="inlineStr">
        <is>
          <t/>
        </is>
      </c>
      <c r="CI135" t="inlineStr">
        <is>
          <t>Tijelo za suzbijanje pranja novca i nadležna nadzorna tijela u državama članicama</t>
        </is>
      </c>
      <c r="CJ135" t="inlineStr">
        <is>
          <t>a &lt;a href="https://iate.europa.eu/entry/result/3608553/hu" target="_blank"&gt;Pénzmosás és Terrorizmusfinanszírozás Elleni Hatóságot&lt;/a&gt; és tagállami felügyeleti hatóságokat magában foglaló rendszer</t>
        </is>
      </c>
      <c r="CK135" t="inlineStr">
        <is>
          <t>sistema integrato
a livello di Unione composto dall'Autorità per la lotta al riciclaggio e al finanziamento del terrorismo e dalle autorità di supervisione degli Stati membri teso ad assicurare un'applicazione coerente e di qualità
elevata della metodologia di supervisione AML/CFT e promuovere una cooperazione
efficiente tra tutte le autorità competenti pertinenti nella gestione degli
incidenti AML/CFT che presentano aspetti transfrontalieri</t>
        </is>
      </c>
      <c r="CL135" t="inlineStr">
        <is>
          <t>priežiūros sistema, kurią sudaro Kovos su pinigų plovimu ir terorizmo finansavimu institucija ir valstybių narių priežiūros valdžios institucijos</t>
        </is>
      </c>
      <c r="CM135" t="inlineStr">
        <is>
          <t>tāda iestāde un tādas uzraudzības iestādes dalībvalstīs, kurām ir nelikumīgi iegūtu līdzekļu legalizēšanas un terorisma finansēšanas novēršanas pilnvaras</t>
        </is>
      </c>
      <c r="CN135" t="inlineStr">
        <is>
          <t>sistema magħmula mill-&lt;a href="https://iate.europa.eu/entry/result/3608553/mt" target="_blank"&gt;Awtorità għall-Ġlieda kontra l-Ħasil tal-Flus u l-Finanzjament tat-Terroriżmu&lt;/a&gt; flimkien mal-awtoritajiet superviżorji fl-Istati Membri</t>
        </is>
      </c>
      <c r="CO135" t="inlineStr">
        <is>
          <t>stelsel voor toezicht op de bestrijding van het witwassen van geld en de financiering van terrorisme, dat bestaat uit de Autoriteit voor de bestrijding van witwassen en terrorismefinanciering en de toezichthoudende autoriteiten in de lidstaten</t>
        </is>
      </c>
      <c r="CP135" t="inlineStr">
        <is>
          <t>&lt;a href="https://iate.europa.eu/entry/result/3608553/pl" target="_blank"&gt;Urząd ds. Przeciwdziałania Praniu Pieniędzy i Finansowaniu Terroryzmu&lt;/a&gt; oraz organy nadzorcze w państwach członkowskich</t>
        </is>
      </c>
      <c r="CQ135" t="inlineStr">
        <is>
          <t>&lt;a href="https://iate.europa.eu/entry/result/3608553/pt" target="_blank"&gt;Autoridade para o Combate ao Branqueamento de Capitais e ao Financiamento do Terrorismo&lt;/a&gt; e autoridades de supervisão dos Estados-Membros.</t>
        </is>
      </c>
      <c r="CR135" t="inlineStr">
        <is>
          <t/>
        </is>
      </c>
      <c r="CS135" t="inlineStr">
        <is>
          <t>systém tvorený &lt;a href="https://iate.europa.eu/entry/result/3608553/sk" target="_blank"&gt;Úradom pre boj proti praniu špinavých peňazí a financovaniu terorizmu&lt;/a&gt; a dozornými orgánmi v členských štátoch</t>
        </is>
      </c>
      <c r="CT135" t="inlineStr">
        <is>
          <t>&lt;a href="https://iate.europa.eu/entry/slideshow/1635342534306/3608553/sl" target="_blank"&gt;Organ za preprečevanje pranja denarja in financiranje terorizma (AMLA)&lt;/a&gt; in nadzorni organi v državah članicah</t>
        </is>
      </c>
      <c r="CU135" t="inlineStr">
        <is>
          <t>&lt;a href="https://iate.europa.eu/entry/result/3608553" target="_blank"&gt;myndigheten för bekämpning av penningtvätt och finansiering av terrorism&lt;/a&gt;och tillsynsmyndigheter i medlemsstaterna</t>
        </is>
      </c>
    </row>
    <row r="136">
      <c r="A136" s="1" t="str">
        <f>HYPERLINK("https://iate.europa.eu/entry/result/143379/all", "143379")</f>
        <v>143379</v>
      </c>
      <c r="B136" t="inlineStr">
        <is>
          <t>FINANCE</t>
        </is>
      </c>
      <c r="C136" t="inlineStr">
        <is>
          <t>FINANCE</t>
        </is>
      </c>
      <c r="D136" t="inlineStr">
        <is>
          <t>бързо развиваща се пазарна икономика</t>
        </is>
      </c>
      <c r="E136" t="inlineStr">
        <is>
          <t>3</t>
        </is>
      </c>
      <c r="F136" t="inlineStr">
        <is>
          <t/>
        </is>
      </c>
      <c r="G136" t="inlineStr">
        <is>
          <t/>
        </is>
      </c>
      <c r="H136" t="inlineStr">
        <is>
          <t/>
        </is>
      </c>
      <c r="I136" t="inlineStr">
        <is>
          <t/>
        </is>
      </c>
      <c r="J136" t="inlineStr">
        <is>
          <t>ny markedsøkonomi</t>
        </is>
      </c>
      <c r="K136" t="inlineStr">
        <is>
          <t>2</t>
        </is>
      </c>
      <c r="L136" t="inlineStr">
        <is>
          <t/>
        </is>
      </c>
      <c r="M136" t="inlineStr">
        <is>
          <t>Schwellenmarkt|aufstrebender Markt</t>
        </is>
      </c>
      <c r="N136" t="inlineStr">
        <is>
          <t>3|3</t>
        </is>
      </c>
      <c r="O136" t="inlineStr">
        <is>
          <t>|</t>
        </is>
      </c>
      <c r="P136" t="inlineStr">
        <is>
          <t>αναδυόμενη οικονομία της αγοράς</t>
        </is>
      </c>
      <c r="Q136" t="inlineStr">
        <is>
          <t>3</t>
        </is>
      </c>
      <c r="R136" t="inlineStr">
        <is>
          <t/>
        </is>
      </c>
      <c r="S136" t="inlineStr">
        <is>
          <t>emerging market economy|EME</t>
        </is>
      </c>
      <c r="T136" t="inlineStr">
        <is>
          <t>3|2</t>
        </is>
      </c>
      <c r="U136" t="inlineStr">
        <is>
          <t>|</t>
        </is>
      </c>
      <c r="V136" t="inlineStr">
        <is>
          <t>economía de mercado emergente</t>
        </is>
      </c>
      <c r="W136" t="inlineStr">
        <is>
          <t>2</t>
        </is>
      </c>
      <c r="X136" t="inlineStr">
        <is>
          <t/>
        </is>
      </c>
      <c r="Y136" t="inlineStr">
        <is>
          <t/>
        </is>
      </c>
      <c r="Z136" t="inlineStr">
        <is>
          <t/>
        </is>
      </c>
      <c r="AA136" t="inlineStr">
        <is>
          <t/>
        </is>
      </c>
      <c r="AB136" t="inlineStr">
        <is>
          <t/>
        </is>
      </c>
      <c r="AC136" t="inlineStr">
        <is>
          <t/>
        </is>
      </c>
      <c r="AD136" t="inlineStr">
        <is>
          <t/>
        </is>
      </c>
      <c r="AE136" t="inlineStr">
        <is>
          <t>économie de marché émergente</t>
        </is>
      </c>
      <c r="AF136" t="inlineStr">
        <is>
          <t>3</t>
        </is>
      </c>
      <c r="AG136" t="inlineStr">
        <is>
          <t/>
        </is>
      </c>
      <c r="AH136" t="inlineStr">
        <is>
          <t/>
        </is>
      </c>
      <c r="AI136" t="inlineStr">
        <is>
          <t/>
        </is>
      </c>
      <c r="AJ136" t="inlineStr">
        <is>
          <t/>
        </is>
      </c>
      <c r="AK136" t="inlineStr">
        <is>
          <t>tržišno gospodarstvo u usponu</t>
        </is>
      </c>
      <c r="AL136" t="inlineStr">
        <is>
          <t>3</t>
        </is>
      </c>
      <c r="AM136" t="inlineStr">
        <is>
          <t/>
        </is>
      </c>
      <c r="AN136" t="inlineStr">
        <is>
          <t/>
        </is>
      </c>
      <c r="AO136" t="inlineStr">
        <is>
          <t/>
        </is>
      </c>
      <c r="AP136" t="inlineStr">
        <is>
          <t/>
        </is>
      </c>
      <c r="AQ136" t="inlineStr">
        <is>
          <t>economia emergente|economia di mercato emergente</t>
        </is>
      </c>
      <c r="AR136" t="inlineStr">
        <is>
          <t>3|3</t>
        </is>
      </c>
      <c r="AS136" t="inlineStr">
        <is>
          <t>|</t>
        </is>
      </c>
      <c r="AT136" t="inlineStr">
        <is>
          <t/>
        </is>
      </c>
      <c r="AU136" t="inlineStr">
        <is>
          <t/>
        </is>
      </c>
      <c r="AV136" t="inlineStr">
        <is>
          <t/>
        </is>
      </c>
      <c r="AW136" t="inlineStr">
        <is>
          <t/>
        </is>
      </c>
      <c r="AX136" t="inlineStr">
        <is>
          <t/>
        </is>
      </c>
      <c r="AY136" t="inlineStr">
        <is>
          <t/>
        </is>
      </c>
      <c r="AZ136" t="inlineStr">
        <is>
          <t/>
        </is>
      </c>
      <c r="BA136" t="inlineStr">
        <is>
          <t/>
        </is>
      </c>
      <c r="BB136" t="inlineStr">
        <is>
          <t/>
        </is>
      </c>
      <c r="BC136" t="inlineStr">
        <is>
          <t>opkomende markteconomie|EME|markteconomie in opkomst</t>
        </is>
      </c>
      <c r="BD136" t="inlineStr">
        <is>
          <t>3|3|2</t>
        </is>
      </c>
      <c r="BE136" t="inlineStr">
        <is>
          <t>||</t>
        </is>
      </c>
      <c r="BF136" t="inlineStr">
        <is>
          <t/>
        </is>
      </c>
      <c r="BG136" t="inlineStr">
        <is>
          <t/>
        </is>
      </c>
      <c r="BH136" t="inlineStr">
        <is>
          <t/>
        </is>
      </c>
      <c r="BI136" t="inlineStr">
        <is>
          <t>economia de mercado emergente</t>
        </is>
      </c>
      <c r="BJ136" t="inlineStr">
        <is>
          <t>3</t>
        </is>
      </c>
      <c r="BK136" t="inlineStr">
        <is>
          <t/>
        </is>
      </c>
      <c r="BL136" t="inlineStr">
        <is>
          <t>economie de piață emergentă</t>
        </is>
      </c>
      <c r="BM136" t="inlineStr">
        <is>
          <t>3</t>
        </is>
      </c>
      <c r="BN136" t="inlineStr">
        <is>
          <t/>
        </is>
      </c>
      <c r="BO136" t="inlineStr">
        <is>
          <t/>
        </is>
      </c>
      <c r="BP136" t="inlineStr">
        <is>
          <t/>
        </is>
      </c>
      <c r="BQ136" t="inlineStr">
        <is>
          <t/>
        </is>
      </c>
      <c r="BR136" t="inlineStr">
        <is>
          <t>nastajajoče tržno gospodarstvo</t>
        </is>
      </c>
      <c r="BS136" t="inlineStr">
        <is>
          <t>1</t>
        </is>
      </c>
      <c r="BT136" t="inlineStr">
        <is>
          <t/>
        </is>
      </c>
      <c r="BU136" t="inlineStr">
        <is>
          <t>tillväxtmarknad</t>
        </is>
      </c>
      <c r="BV136" t="inlineStr">
        <is>
          <t>2</t>
        </is>
      </c>
      <c r="BW136" t="inlineStr">
        <is>
          <t/>
        </is>
      </c>
      <c r="BX136" t="inlineStr">
        <is>
          <t>национална икономика, която бележи бърз икономически растеж и засилена индустриализация, но се характеризира с нисък до среден доход на глава от населението</t>
        </is>
      </c>
      <c r="BY136" t="inlineStr">
        <is>
          <t/>
        </is>
      </c>
      <c r="BZ136" t="inlineStr">
        <is>
          <t/>
        </is>
      </c>
      <c r="CA136" t="inlineStr">
        <is>
          <t>Schwellenland als Wirtschaftsraum und Absatzgebiet</t>
        </is>
      </c>
      <c r="CB136" t="inlineStr">
        <is>
          <t>χρηματιστήρια και αγορές των οικονομιών με χαμηλό έως μεσαίο κατά κεφαλήν εισόδημα που εισέρχονται σταδιακά στον διεθνή στίβο</t>
        </is>
      </c>
      <c r="CC136" t="inlineStr">
        <is>
          <t>an economy with low to middle per capita income</t>
        </is>
      </c>
      <c r="CD136" t="inlineStr">
        <is>
          <t/>
        </is>
      </c>
      <c r="CE136" t="inlineStr">
        <is>
          <t/>
        </is>
      </c>
      <c r="CF136" t="inlineStr">
        <is>
          <t/>
        </is>
      </c>
      <c r="CG136" t="inlineStr">
        <is>
          <t/>
        </is>
      </c>
      <c r="CH136" t="inlineStr">
        <is>
          <t/>
        </is>
      </c>
      <c r="CI136" t="inlineStr">
        <is>
          <t/>
        </is>
      </c>
      <c r="CJ136" t="inlineStr">
        <is>
          <t/>
        </is>
      </c>
      <c r="CK136" t="inlineStr">
        <is>
          <t>economia in avvicinamento a una fase di marcata industrializzazione, sovente caratterizzata da elevati livelli di crescita economica e di inflazione, che ricorre a un pesante indebitamento (anche estero)</t>
        </is>
      </c>
      <c r="CL136" t="inlineStr">
        <is>
          <t/>
        </is>
      </c>
      <c r="CM136" t="inlineStr">
        <is>
          <t/>
        </is>
      </c>
      <c r="CN136" t="inlineStr">
        <is>
          <t/>
        </is>
      </c>
      <c r="CO136" t="inlineStr">
        <is>
          <t/>
        </is>
      </c>
      <c r="CP136" t="inlineStr">
        <is>
          <t/>
        </is>
      </c>
      <c r="CQ136" t="inlineStr">
        <is>
          <t>Economias com um rendimento &lt;i&gt;per capita &lt;/i&gt;baixo ou médio, e que se
encontravam num processo de transição entre estados de desenvolvimento, sobretudo
através de reformas nas suas políticas económicas
ou nas suas instituições</t>
        </is>
      </c>
      <c r="CR136" t="inlineStr">
        <is>
          <t>o economie cu un PIB pe cap de locuitor intermediar, care se caracterizează printr-o creștere economică accelerată, prin transformări instituționale și un proces de deschidere economică</t>
        </is>
      </c>
      <c r="CS136" t="inlineStr">
        <is>
          <t/>
        </is>
      </c>
      <c r="CT136" t="inlineStr">
        <is>
          <t>gospodarstvo z nizkim ali
srednje visokim dohodkom na prebivalca</t>
        </is>
      </c>
      <c r="CU136" t="inlineStr">
        <is>
          <t/>
        </is>
      </c>
    </row>
    <row r="137">
      <c r="A137" s="1" t="str">
        <f>HYPERLINK("https://iate.europa.eu/entry/result/3589037/all", "3589037")</f>
        <v>3589037</v>
      </c>
      <c r="B137" t="inlineStr">
        <is>
          <t>EUROPEAN UNION;FINANCE</t>
        </is>
      </c>
      <c r="C137" t="inlineStr">
        <is>
          <t>EUROPEAN UNION|European construction|deepening of the European Union|EU activity|EU policy;FINANCE|financing and investment</t>
        </is>
      </c>
      <c r="D137" t="inlineStr">
        <is>
          <t>стратегия за цифровизиране на финансовите услуги в ЕС</t>
        </is>
      </c>
      <c r="E137" t="inlineStr">
        <is>
          <t>3</t>
        </is>
      </c>
      <c r="F137" t="inlineStr">
        <is>
          <t/>
        </is>
      </c>
      <c r="G137" t="inlineStr">
        <is>
          <t/>
        </is>
      </c>
      <c r="H137" t="inlineStr">
        <is>
          <t/>
        </is>
      </c>
      <c r="I137" t="inlineStr">
        <is>
          <t/>
        </is>
      </c>
      <c r="J137" t="inlineStr">
        <is>
          <t>strategi for digital finans</t>
        </is>
      </c>
      <c r="K137" t="inlineStr">
        <is>
          <t>3</t>
        </is>
      </c>
      <c r="L137" t="inlineStr">
        <is>
          <t/>
        </is>
      </c>
      <c r="M137" t="inlineStr">
        <is>
          <t>Strategie für ein digitales Finanzwesen|Strategie für ein digitales Finanzwesen in der EU</t>
        </is>
      </c>
      <c r="N137" t="inlineStr">
        <is>
          <t>3|3</t>
        </is>
      </c>
      <c r="O137" t="inlineStr">
        <is>
          <t>|</t>
        </is>
      </c>
      <c r="P137" t="inlineStr">
        <is>
          <t>στρατηγική για τον ψηφιακό χρηματοοικονομικό τομέα|Στρατηγική ψηφιακών χρηματοοικονομικών υπηρεσιών για την ΕΕ</t>
        </is>
      </c>
      <c r="Q137" t="inlineStr">
        <is>
          <t>3|3</t>
        </is>
      </c>
      <c r="R137" t="inlineStr">
        <is>
          <t>|</t>
        </is>
      </c>
      <c r="S137" t="inlineStr">
        <is>
          <t>Digital Finance Strategy for the EU|Digital Finance Strategy</t>
        </is>
      </c>
      <c r="T137" t="inlineStr">
        <is>
          <t>3|3</t>
        </is>
      </c>
      <c r="U137" t="inlineStr">
        <is>
          <t>|</t>
        </is>
      </c>
      <c r="V137" t="inlineStr">
        <is>
          <t>Estrategia de Finanzas Digitales para la UE</t>
        </is>
      </c>
      <c r="W137" t="inlineStr">
        <is>
          <t>2</t>
        </is>
      </c>
      <c r="X137" t="inlineStr">
        <is>
          <t/>
        </is>
      </c>
      <c r="Y137" t="inlineStr">
        <is>
          <t/>
        </is>
      </c>
      <c r="Z137" t="inlineStr">
        <is>
          <t/>
        </is>
      </c>
      <c r="AA137" t="inlineStr">
        <is>
          <t/>
        </is>
      </c>
      <c r="AB137" t="inlineStr">
        <is>
          <t>digitaalisen rahoituksen strategia</t>
        </is>
      </c>
      <c r="AC137" t="inlineStr">
        <is>
          <t>3</t>
        </is>
      </c>
      <c r="AD137" t="inlineStr">
        <is>
          <t/>
        </is>
      </c>
      <c r="AE137" t="inlineStr">
        <is>
          <t/>
        </is>
      </c>
      <c r="AF137" t="inlineStr">
        <is>
          <t/>
        </is>
      </c>
      <c r="AG137" t="inlineStr">
        <is>
          <t/>
        </is>
      </c>
      <c r="AH137" t="inlineStr">
        <is>
          <t>straitéis airgeadais dhigitigh|straitéis airgeadais dhigitigh an Aontais|straitéis airgeadais dhigitigh don Aontas</t>
        </is>
      </c>
      <c r="AI137" t="inlineStr">
        <is>
          <t>3|3|2</t>
        </is>
      </c>
      <c r="AJ137" t="inlineStr">
        <is>
          <t>||</t>
        </is>
      </c>
      <c r="AK137" t="inlineStr">
        <is>
          <t/>
        </is>
      </c>
      <c r="AL137" t="inlineStr">
        <is>
          <t/>
        </is>
      </c>
      <c r="AM137" t="inlineStr">
        <is>
          <t/>
        </is>
      </c>
      <c r="AN137" t="inlineStr">
        <is>
          <t>digitális pénzügyi szolgáltatási stratégia</t>
        </is>
      </c>
      <c r="AO137" t="inlineStr">
        <is>
          <t>3</t>
        </is>
      </c>
      <c r="AP137" t="inlineStr">
        <is>
          <t/>
        </is>
      </c>
      <c r="AQ137" t="inlineStr">
        <is>
          <t/>
        </is>
      </c>
      <c r="AR137" t="inlineStr">
        <is>
          <t/>
        </is>
      </c>
      <c r="AS137" t="inlineStr">
        <is>
          <t/>
        </is>
      </c>
      <c r="AT137" t="inlineStr">
        <is>
          <t>Skaitmeninių finansų strategija</t>
        </is>
      </c>
      <c r="AU137" t="inlineStr">
        <is>
          <t>3</t>
        </is>
      </c>
      <c r="AV137" t="inlineStr">
        <is>
          <t/>
        </is>
      </c>
      <c r="AW137" t="inlineStr">
        <is>
          <t>ES Digitālā finansējuma stratēģija|Digitālā finansējuma stratēģija</t>
        </is>
      </c>
      <c r="AX137" t="inlineStr">
        <is>
          <t>2|2</t>
        </is>
      </c>
      <c r="AY137" t="inlineStr">
        <is>
          <t>|</t>
        </is>
      </c>
      <c r="AZ137" t="inlineStr">
        <is>
          <t>Strateġija għall-Finanzi Diġitali għall-UE|Strateġija għall-Finanzi Diġitali</t>
        </is>
      </c>
      <c r="BA137" t="inlineStr">
        <is>
          <t>3|3</t>
        </is>
      </c>
      <c r="BB137" t="inlineStr">
        <is>
          <t>|</t>
        </is>
      </c>
      <c r="BC137" t="inlineStr">
        <is>
          <t>strategie voor het digitale geldwezen</t>
        </is>
      </c>
      <c r="BD137" t="inlineStr">
        <is>
          <t>3</t>
        </is>
      </c>
      <c r="BE137" t="inlineStr">
        <is>
          <t/>
        </is>
      </c>
      <c r="BF137" t="inlineStr">
        <is>
          <t>strategia dla UE w zakresie finansów cyfrowych|strategia w zakresie finansów cyfrowych</t>
        </is>
      </c>
      <c r="BG137" t="inlineStr">
        <is>
          <t>3|3</t>
        </is>
      </c>
      <c r="BH137" t="inlineStr">
        <is>
          <t>|</t>
        </is>
      </c>
      <c r="BI137" t="inlineStr">
        <is>
          <t>Estratégia de Financiamento Digital</t>
        </is>
      </c>
      <c r="BJ137" t="inlineStr">
        <is>
          <t>3</t>
        </is>
      </c>
      <c r="BK137" t="inlineStr">
        <is>
          <t/>
        </is>
      </c>
      <c r="BL137" t="inlineStr">
        <is>
          <t>Strategia privind finanțele digitale</t>
        </is>
      </c>
      <c r="BM137" t="inlineStr">
        <is>
          <t>2</t>
        </is>
      </c>
      <c r="BN137" t="inlineStr">
        <is>
          <t/>
        </is>
      </c>
      <c r="BO137" t="inlineStr">
        <is>
          <t>stratégia v oblasti digitálnych financií pre EÚ|stratégia v oblasti digitálnych financií</t>
        </is>
      </c>
      <c r="BP137" t="inlineStr">
        <is>
          <t>3|3</t>
        </is>
      </c>
      <c r="BQ137" t="inlineStr">
        <is>
          <t>|</t>
        </is>
      </c>
      <c r="BR137" t="inlineStr">
        <is>
          <t>strategija EU za digitalne finance|strategija za digitalne finance</t>
        </is>
      </c>
      <c r="BS137" t="inlineStr">
        <is>
          <t>3|3</t>
        </is>
      </c>
      <c r="BT137" t="inlineStr">
        <is>
          <t>|</t>
        </is>
      </c>
      <c r="BU137" t="inlineStr">
        <is>
          <t>strategi för digitalisering av finanssektorn</t>
        </is>
      </c>
      <c r="BV137" t="inlineStr">
        <is>
          <t>3</t>
        </is>
      </c>
      <c r="BW137" t="inlineStr">
        <is>
          <t>preferred</t>
        </is>
      </c>
      <c r="BX137" t="inlineStr">
        <is>
          <t/>
        </is>
      </c>
      <c r="BY137" t="inlineStr">
        <is>
          <t/>
        </is>
      </c>
      <c r="BZ137" t="inlineStr">
        <is>
          <t>strategi, der har til formål at sikre, at EU's lovramme for finansielle
tjenesteydelser er egnet til den digitale tidsalder</t>
        </is>
      </c>
      <c r="CA137" t="inlineStr">
        <is>
          <t/>
        </is>
      </c>
      <c r="CB137" t="inlineStr">
        <is>
          <t/>
        </is>
      </c>
      <c r="CC137" t="inlineStr">
        <is>
          <t/>
        </is>
      </c>
      <c r="CD137" t="inlineStr">
        <is>
          <t>Estrategia de apoyo a distintos aspectos de la economía digital, en beneficio de los consumidores y las empresas, que se propone:&lt;div&gt;- acabar con la fragmentación del mercado único digital&lt;/div&gt;&lt;div&gt;- adaptar el marco regulador de la UE para impulsar la innovación digital&lt;/div&gt;&lt;div&gt;- promover en el sector financiero la innovación basada en los datos mediante la creación de un espacio común de datos financieros&lt;/div&gt;&lt;div&gt;- atajar los retos y los riesgos asociados a la transformación digital.&lt;/div&gt;</t>
        </is>
      </c>
      <c r="CE137" t="inlineStr">
        <is>
          <t/>
        </is>
      </c>
      <c r="CF137" t="inlineStr">
        <is>
          <t/>
        </is>
      </c>
      <c r="CG137" t="inlineStr">
        <is>
          <t/>
        </is>
      </c>
      <c r="CH137" t="inlineStr">
        <is>
          <t/>
        </is>
      </c>
      <c r="CI137" t="inlineStr">
        <is>
          <t/>
        </is>
      </c>
      <c r="CJ137" t="inlineStr">
        <is>
          <t>2020 harmadik negyedévére tervezett stratégia, a pénzügyi szolgáltatások digitalizációjának erősítésére szolgáló stratégia</t>
        </is>
      </c>
      <c r="CK137" t="inlineStr">
        <is>
          <t/>
        </is>
      </c>
      <c r="CL137" t="inlineStr">
        <is>
          <t/>
        </is>
      </c>
      <c r="CM137" t="inlineStr">
        <is>
          <t/>
        </is>
      </c>
      <c r="CN137" t="inlineStr">
        <is>
          <t/>
        </is>
      </c>
      <c r="CO137" t="inlineStr">
        <is>
          <t/>
        </is>
      </c>
      <c r="CP137" t="inlineStr">
        <is>
          <t>strategia UE mająca na celu upowszechnienie finansów cyfrowych dla dobra konsumentów i przedsiębiorstw</t>
        </is>
      </c>
      <c r="CQ137" t="inlineStr">
        <is>
          <t>&lt;div&gt;Estratégia que visa melhorar o acesso dos consumidores e dos pequenos 
investidores aos serviços financeiros na UE, através de serviços 
bancários, de investimento e de seguros mais inovadores, diversificados e
 inclusivos.&lt;br&gt;&lt;/div&gt;</t>
        </is>
      </c>
      <c r="CR137" t="inlineStr">
        <is>
          <t/>
        </is>
      </c>
      <c r="CS137" t="inlineStr">
        <is>
          <t>stratégia kladúca si za cieľ zabezpečiť pripravenosť regulačného rámca EÚ pre finančné služby na digitálny vek: umožniť používanie inovačných technológií a dosiahnuť zlučiteľnosť tohto rámca s prevládajúcimi najlepšími postupmi v oblasti tvorby a zavádzania softvéru</t>
        </is>
      </c>
      <c r="CT137" t="inlineStr">
        <is>
          <t>strategija za podporo inovacijam na področju finančnih storitev, ki bodo pomagale razširiti nove storitve in poslovne modele ter obravnavati nova tveganja</t>
        </is>
      </c>
      <c r="CU137" t="inlineStr">
        <is>
          <t/>
        </is>
      </c>
    </row>
    <row r="138">
      <c r="A138" s="1" t="str">
        <f>HYPERLINK("https://iate.europa.eu/entry/result/3579577/all", "3579577")</f>
        <v>3579577</v>
      </c>
      <c r="B138" t="inlineStr">
        <is>
          <t>SOCIAL QUESTIONS;LAW;POLITICS;EUROPEAN UNION</t>
        </is>
      </c>
      <c r="C138" t="inlineStr">
        <is>
          <t>SOCIAL QUESTIONS|social affairs|social problem|crime|organised crime;LAW|criminal law|offence|crime against property|fraud;POLITICS|politics and public safety|public safety|political violence|terrorism;EUROPEAN UNION|EU institutions and European civil service|operation of the Institutions;LAW|criminal law|criminal law</t>
        </is>
      </c>
      <c r="D138" t="inlineStr">
        <is>
          <t>Експертна група по въпросите на изпирането на пари и финансирането на тероризма</t>
        </is>
      </c>
      <c r="E138" t="inlineStr">
        <is>
          <t>3</t>
        </is>
      </c>
      <c r="F138" t="inlineStr">
        <is>
          <t/>
        </is>
      </c>
      <c r="G138" t="inlineStr">
        <is>
          <t>odborná skupina pro praní peněz a financování terorismu|EGMLTF</t>
        </is>
      </c>
      <c r="H138" t="inlineStr">
        <is>
          <t>3|3</t>
        </is>
      </c>
      <c r="I138" t="inlineStr">
        <is>
          <t>|</t>
        </is>
      </c>
      <c r="J138" t="inlineStr">
        <is>
          <t>EGMLTF|Ekspertgruppen vedrørende Hvidvask af Penge og Finansiering af Terrorisme</t>
        </is>
      </c>
      <c r="K138" t="inlineStr">
        <is>
          <t>3|3</t>
        </is>
      </c>
      <c r="L138" t="inlineStr">
        <is>
          <t>|</t>
        </is>
      </c>
      <c r="M138" t="inlineStr">
        <is>
          <t>Expertengruppe für Geldwäsche und Terrorismusfinanzierung</t>
        </is>
      </c>
      <c r="N138" t="inlineStr">
        <is>
          <t>3</t>
        </is>
      </c>
      <c r="O138" t="inlineStr">
        <is>
          <t/>
        </is>
      </c>
      <c r="P138" t="inlineStr">
        <is>
          <t>ομάδα εμπειρογνωμόνων για τη νομιμοποίηση εσόδων από παράνομες δραστηριότητες και τη χρηματοδότηση της τρομοκρατίας</t>
        </is>
      </c>
      <c r="Q138" t="inlineStr">
        <is>
          <t>3</t>
        </is>
      </c>
      <c r="R138" t="inlineStr">
        <is>
          <t/>
        </is>
      </c>
      <c r="S138" t="inlineStr">
        <is>
          <t>experts group on anti-money laundering and terrorist financing|Expert Group on Money Laundering and Financing of Terrorism|Expert group on Money Laundering and Terrorist Financing|EGMLTF</t>
        </is>
      </c>
      <c r="T138" t="inlineStr">
        <is>
          <t>1|1|3|3</t>
        </is>
      </c>
      <c r="U138" t="inlineStr">
        <is>
          <t>|||</t>
        </is>
      </c>
      <c r="V138" t="inlineStr">
        <is>
          <t>Grupo de Expertos en Blanqueo de Capitales y Financiación del Terrorismo</t>
        </is>
      </c>
      <c r="W138" t="inlineStr">
        <is>
          <t>3</t>
        </is>
      </c>
      <c r="X138" t="inlineStr">
        <is>
          <t/>
        </is>
      </c>
      <c r="Y138" t="inlineStr">
        <is>
          <t>rahapesu ja terrorismi rahastamist käsitlev eksperdirühm</t>
        </is>
      </c>
      <c r="Z138" t="inlineStr">
        <is>
          <t>3</t>
        </is>
      </c>
      <c r="AA138" t="inlineStr">
        <is>
          <t/>
        </is>
      </c>
      <c r="AB138" t="inlineStr">
        <is>
          <t>rahanpesun ja terrorismin rahoituksen vastainen asiantuntijaryhmä</t>
        </is>
      </c>
      <c r="AC138" t="inlineStr">
        <is>
          <t>3</t>
        </is>
      </c>
      <c r="AD138" t="inlineStr">
        <is>
          <t/>
        </is>
      </c>
      <c r="AE138" t="inlineStr">
        <is>
          <t>EGMLTF|groupe d'experts en matière de lutte contre le blanchiment de capitaux et le financement du terrorisme</t>
        </is>
      </c>
      <c r="AF138" t="inlineStr">
        <is>
          <t>3|3</t>
        </is>
      </c>
      <c r="AG138" t="inlineStr">
        <is>
          <t>|</t>
        </is>
      </c>
      <c r="AH138" t="inlineStr">
        <is>
          <t>EGMLTF|sainghrúpa um sciúradh airgid agus maoiniú sceimhlitheoireachta a chomhrac</t>
        </is>
      </c>
      <c r="AI138" t="inlineStr">
        <is>
          <t>3|3</t>
        </is>
      </c>
      <c r="AJ138" t="inlineStr">
        <is>
          <t>|</t>
        </is>
      </c>
      <c r="AK138" t="inlineStr">
        <is>
          <t>Stručna skupina za sprečavanje pranja novca i financiranja terorizma</t>
        </is>
      </c>
      <c r="AL138" t="inlineStr">
        <is>
          <t>3</t>
        </is>
      </c>
      <c r="AM138" t="inlineStr">
        <is>
          <t/>
        </is>
      </c>
      <c r="AN138" t="inlineStr">
        <is>
          <t>a pénzmosás és a terrorizmusfinanszírozás elleni küzdelemmel foglalkozó szakértői csoport|EGMLTF</t>
        </is>
      </c>
      <c r="AO138" t="inlineStr">
        <is>
          <t>4|3</t>
        </is>
      </c>
      <c r="AP138" t="inlineStr">
        <is>
          <t>|admitted</t>
        </is>
      </c>
      <c r="AQ138" t="inlineStr">
        <is>
          <t>gruppo di esperti sul riciclaggio e il finanziamento del terrorismo|EGMLTF</t>
        </is>
      </c>
      <c r="AR138" t="inlineStr">
        <is>
          <t>3|3</t>
        </is>
      </c>
      <c r="AS138" t="inlineStr">
        <is>
          <t>|</t>
        </is>
      </c>
      <c r="AT138" t="inlineStr">
        <is>
          <t>kovos su pinigų plovimu ir teroristų finansavimu ekspertų grupė</t>
        </is>
      </c>
      <c r="AU138" t="inlineStr">
        <is>
          <t>3</t>
        </is>
      </c>
      <c r="AV138" t="inlineStr">
        <is>
          <t/>
        </is>
      </c>
      <c r="AW138" t="inlineStr">
        <is>
          <t>Ekspertu grupa nelikumīgi iegūtu līdzekļu legalizēšanas un teroristu finansēšanas novēršanas jomā</t>
        </is>
      </c>
      <c r="AX138" t="inlineStr">
        <is>
          <t>3</t>
        </is>
      </c>
      <c r="AY138" t="inlineStr">
        <is>
          <t/>
        </is>
      </c>
      <c r="AZ138" t="inlineStr">
        <is>
          <t>Grupp ta' Esperti dwar il-Ħasil tal-Flus u l-Finanzjament tat-Terroriżmu|EGMLTF</t>
        </is>
      </c>
      <c r="BA138" t="inlineStr">
        <is>
          <t>3|3</t>
        </is>
      </c>
      <c r="BB138" t="inlineStr">
        <is>
          <t>|</t>
        </is>
      </c>
      <c r="BC138" t="inlineStr">
        <is>
          <t>EGMLTF|Deskundigengroep witwassen en terrorismefinanciering</t>
        </is>
      </c>
      <c r="BD138" t="inlineStr">
        <is>
          <t>3|3</t>
        </is>
      </c>
      <c r="BE138" t="inlineStr">
        <is>
          <t>|</t>
        </is>
      </c>
      <c r="BF138" t="inlineStr">
        <is>
          <t>grupa ekspertów ds. prania pieniędzy i finansowania terroryzmu</t>
        </is>
      </c>
      <c r="BG138" t="inlineStr">
        <is>
          <t>3</t>
        </is>
      </c>
      <c r="BH138" t="inlineStr">
        <is>
          <t/>
        </is>
      </c>
      <c r="BI138" t="inlineStr">
        <is>
          <t>Grupo de Peritos para o Branqueamento de Capitais e o Financiamento do Terrorismo|Grupo de Peritos sobre Branqueamento de Capitais e Financiamento do Terrorismo</t>
        </is>
      </c>
      <c r="BJ138" t="inlineStr">
        <is>
          <t>3|3</t>
        </is>
      </c>
      <c r="BK138" t="inlineStr">
        <is>
          <t>|</t>
        </is>
      </c>
      <c r="BL138" t="inlineStr">
        <is>
          <t>Grupul de experți privind spălarea banilor și finanțarea terorismului</t>
        </is>
      </c>
      <c r="BM138" t="inlineStr">
        <is>
          <t>3</t>
        </is>
      </c>
      <c r="BN138" t="inlineStr">
        <is>
          <t/>
        </is>
      </c>
      <c r="BO138" t="inlineStr">
        <is>
          <t>skupina expertov na problematiku boja proti praniu špinavých peňazí a financovaniu terorizmu</t>
        </is>
      </c>
      <c r="BP138" t="inlineStr">
        <is>
          <t>3</t>
        </is>
      </c>
      <c r="BQ138" t="inlineStr">
        <is>
          <t/>
        </is>
      </c>
      <c r="BR138" t="inlineStr">
        <is>
          <t>skupina strokovnjakov za preprečevanje pranja denarja in financiranja terorizma</t>
        </is>
      </c>
      <c r="BS138" t="inlineStr">
        <is>
          <t>3</t>
        </is>
      </c>
      <c r="BT138" t="inlineStr">
        <is>
          <t/>
        </is>
      </c>
      <c r="BU138" t="inlineStr">
        <is>
          <t>expertgruppen för frågor som rör penningtvätt och finansiering av terrorism</t>
        </is>
      </c>
      <c r="BV138" t="inlineStr">
        <is>
          <t>3</t>
        </is>
      </c>
      <c r="BW138" t="inlineStr">
        <is>
          <t/>
        </is>
      </c>
      <c r="BX138" t="inlineStr">
        <is>
          <t>неофициална постоянна експертна група, която консултира Европейската комисия по въпросите на изпирането на пари и финансирането на тероризма, подпомага Комисията при изготвянето на делегирани актове, законодателни предложения и политически инициативи и извършва координация с държавите членки</t>
        </is>
      </c>
      <c r="BY138" t="inlineStr">
        <is>
          <t>skupina odborníků, která poskytuje Evropské komisi poradenství v otázkách boje proti praní peněz a financování terorismu</t>
        </is>
      </c>
      <c r="BZ138" t="inlineStr">
        <is>
          <t>ekspertgruppe, der rådgiver Europa-Kommissionen om spørgsmål om bekæmpelse af hvidvask af penge og finansiering af terrorisme, hjælper med at forberede delegerede retsakter, lovgivningsmæssige forslag og politiske initiativer og koordinering med medlemsstaterne</t>
        </is>
      </c>
      <c r="CA138" t="inlineStr">
        <is>
          <t>im Februar 2013 eingesetzte informelle ständige Sachverständigengruppe aus hochrangigen Vertretern, die in den nationalen Verwaltungen der EU-Mitgliedstaaten und der EWR-Länder für die Bekämpfung der Geldwäsche verantwortlich sind, zu deren Aufgabe die Unterstützung der Kommission bei der Ausarbeitung von politischen Initiativen gehört</t>
        </is>
      </c>
      <c r="CB138" t="inlineStr">
        <is>
          <t/>
        </is>
      </c>
      <c r="CC138" t="inlineStr">
        <is>
          <t>consultative body advising the European Commission on anti-&lt;a href="https://iate.europa.eu/entry/result/855787/en" target="_blank"&gt;money laundering&lt;/a&gt; and &lt;a href="https://iate.europa.eu/entry/result/3518038/en" target="_blank"&gt;terrorist financing&lt;/a&gt; issues, helping to prepare delegated acts, legislative proposals and policy initiatives, and coordinating with Member States</t>
        </is>
      </c>
      <c r="CD138" t="inlineStr">
        <is>
          <t/>
        </is>
      </c>
      <c r="CE138" t="inlineStr">
        <is>
          <t/>
        </is>
      </c>
      <c r="CF138" t="inlineStr">
        <is>
          <t>useita kertoja vuodessa kokoontuva Euroopan komission asiantuntijaryhmä, joka käsittelee rahanpesun ja terrorismin rahoituksen ajankohtaisia kysymyksiä, kuten lainsäädännön täytäntöönpanoa, markkinailmiöitä ja kansainvälistä yhteistyötä</t>
        </is>
      </c>
      <c r="CG138" t="inlineStr">
        <is>
          <t>organe consultatif pour les questions relatives à la lutte contre le &lt;a href="https://iate.europa.eu/entry/result/855787/fr" target="_blank"&gt;blanchiment de capitaux&lt;/a&gt; et le &lt;a href="https://iate.europa.eu/entry/result/3518038/fr" target="_blank"&gt;financement du terrorisme&lt;/a&gt;, qui: 
&lt;div&gt;
 - aide la Commission européenne à élaborer des actes délégués, propositions législatives et autres initiatives &lt;/div&gt; 
&lt;div&gt;
 - assure la coordination avec les États membres et procède à des échanges de vues&lt;/div&gt; 
&lt;div&gt;
 - fournit une expertise à la Commission européenne lors de la préparation de mesures d'exécution&lt;/div&gt;</t>
        </is>
      </c>
      <c r="CH138" t="inlineStr">
        <is>
          <t/>
        </is>
      </c>
      <c r="CI138" t="inlineStr">
        <is>
          <t/>
        </is>
      </c>
      <c r="CJ138" t="inlineStr">
        <is>
          <t>az Európai Bizottságot pénzmosási terrorizmusfinanszírozási szabályozási kérdésekben segítő szakértői csoport, amely segíti a jogszabályi előkészítést és koordinál a tagállamok között</t>
        </is>
      </c>
      <c r="CK138" t="inlineStr">
        <is>
          <t>gruppo di esperti che fornisce consulenza alla Commissione europea in materia di lotta al &lt;a href="https://iate.europa.eu/entry/result/855787/it" target="_blank"&gt;riciclaggio&lt;/a&gt; di denaro e al &lt;a href="https://iate.europa.eu/entry/result/3518038/it" target="_blank"&gt;finanziamento del terrorismo&lt;/a&gt; e contribuisce alla preparazione di atti delegati, proposte legislative e iniziative politiche</t>
        </is>
      </c>
      <c r="CL138" t="inlineStr">
        <is>
          <t>patariamasis organas, teikiantis konsultacijas Europos Komisijai kovos su pinigų plovimu ir terorizmo finansavimo klausimais ir padedantis parengti deleguotuosius aktus, teisėkūros pasiūlymus ir politikos iniciatyvas bei koordinuojantis valstybių narių veiksmus</t>
        </is>
      </c>
      <c r="CM138" t="inlineStr">
        <is>
          <t/>
        </is>
      </c>
      <c r="CN138" t="inlineStr">
        <is>
          <t>&lt;div&gt;
 grupp ta' esperti li jagħti konsulenza lill-Kummissjoni Ewropea dwar kwistjonijiet kontra l-ħasil tal-flus u l-iffinanzjar tat-terroriżmu, li jgħin fit-tħejjija ta' atti delegati, proposti leġiżlattivi u inizjattivi ta' politika, u jikkoordina mal-Istati Membri&lt;/div&gt;</t>
        </is>
      </c>
      <c r="CO138" t="inlineStr">
        <is>
          <t/>
        </is>
      </c>
      <c r="CP138" t="inlineStr">
        <is>
          <t>grupa ekspertów z państw członkowskich spotykająca się regularnie, aby dzielić się poglądami i wspierać Komisję podczas określania polityki i ustanawiania nowych przepisów dotyczących przeciwdziałania praniu pieniędzy i finansowaniu terroryzmu</t>
        </is>
      </c>
      <c r="CQ138" t="inlineStr">
        <is>
          <t/>
        </is>
      </c>
      <c r="CR138" t="inlineStr">
        <is>
          <t>grup de experți care oferă consiliere de specialitate Comisiei Europene cu privire la aspecte legate de combaterea spălării banilor și a finanțării terorismului, care sprijină Comisia în pregătirea măsurilor de punere în aplicare, a actelor delegate, a propunerilor legislative și a inițiativelor politice și asigură coordonarea în acest domeniu cu statele membre</t>
        </is>
      </c>
      <c r="CS138" t="inlineStr">
        <is>
          <t/>
        </is>
      </c>
      <c r="CT138" t="inlineStr">
        <is>
          <t/>
        </is>
      </c>
      <c r="CU138" t="inlineStr">
        <is>
          <t/>
        </is>
      </c>
    </row>
    <row r="139">
      <c r="A139" s="1" t="str">
        <f>HYPERLINK("https://iate.europa.eu/entry/result/3591707/all", "3591707")</f>
        <v>3591707</v>
      </c>
      <c r="B139" t="inlineStr">
        <is>
          <t>EDUCATION AND COMMUNICATIONS;FINANCE</t>
        </is>
      </c>
      <c r="C139" t="inlineStr">
        <is>
          <t>EDUCATION AND COMMUNICATIONS|information technology and data processing;FINANCE</t>
        </is>
      </c>
      <c r="D139" t="inlineStr">
        <is>
          <t>доказателство за залог|PoS</t>
        </is>
      </c>
      <c r="E139" t="inlineStr">
        <is>
          <t>3|3</t>
        </is>
      </c>
      <c r="F139" t="inlineStr">
        <is>
          <t>|</t>
        </is>
      </c>
      <c r="G139" t="inlineStr">
        <is>
          <t>proof of stake</t>
        </is>
      </c>
      <c r="H139" t="inlineStr">
        <is>
          <t>3</t>
        </is>
      </c>
      <c r="I139" t="inlineStr">
        <is>
          <t/>
        </is>
      </c>
      <c r="J139" t="inlineStr">
        <is>
          <t>proof-of-stake|PoS</t>
        </is>
      </c>
      <c r="K139" t="inlineStr">
        <is>
          <t>3|3</t>
        </is>
      </c>
      <c r="L139" t="inlineStr">
        <is>
          <t>|</t>
        </is>
      </c>
      <c r="M139" t="inlineStr">
        <is>
          <t>Proof-of-Stake|PoS</t>
        </is>
      </c>
      <c r="N139" t="inlineStr">
        <is>
          <t>3|3</t>
        </is>
      </c>
      <c r="O139" t="inlineStr">
        <is>
          <t>|</t>
        </is>
      </c>
      <c r="P139" t="inlineStr">
        <is>
          <t>τεκμήριο μεριδίου|απόδειξη συμμετοχής|απόδειξη μεριδίου|PoS</t>
        </is>
      </c>
      <c r="Q139" t="inlineStr">
        <is>
          <t>3|3|3|3</t>
        </is>
      </c>
      <c r="R139" t="inlineStr">
        <is>
          <t>|||</t>
        </is>
      </c>
      <c r="S139" t="inlineStr">
        <is>
          <t>proof of stake|PoS|proof-of-stake</t>
        </is>
      </c>
      <c r="T139" t="inlineStr">
        <is>
          <t>1|3|3</t>
        </is>
      </c>
      <c r="U139" t="inlineStr">
        <is>
          <t>||</t>
        </is>
      </c>
      <c r="V139" t="inlineStr">
        <is>
          <t/>
        </is>
      </c>
      <c r="W139" t="inlineStr">
        <is>
          <t/>
        </is>
      </c>
      <c r="X139" t="inlineStr">
        <is>
          <t/>
        </is>
      </c>
      <c r="Y139" t="inlineStr">
        <is>
          <t>panusetõendus</t>
        </is>
      </c>
      <c r="Z139" t="inlineStr">
        <is>
          <t>2</t>
        </is>
      </c>
      <c r="AA139" t="inlineStr">
        <is>
          <t/>
        </is>
      </c>
      <c r="AB139" t="inlineStr">
        <is>
          <t>suurimpaan hallintaosuuteen perustuva konsensusmekanismi|PoS-konsensusmekanismi|PoS|PoS-protokolla|todiste osuudesta</t>
        </is>
      </c>
      <c r="AC139" t="inlineStr">
        <is>
          <t>3|3|3|3|2</t>
        </is>
      </c>
      <c r="AD139" t="inlineStr">
        <is>
          <t>||||</t>
        </is>
      </c>
      <c r="AE139" t="inlineStr">
        <is>
          <t>preuve d'enjeu</t>
        </is>
      </c>
      <c r="AF139" t="inlineStr">
        <is>
          <t>3</t>
        </is>
      </c>
      <c r="AG139" t="inlineStr">
        <is>
          <t/>
        </is>
      </c>
      <c r="AH139" t="inlineStr">
        <is>
          <t>cruthúnas ar leas</t>
        </is>
      </c>
      <c r="AI139" t="inlineStr">
        <is>
          <t>3</t>
        </is>
      </c>
      <c r="AJ139" t="inlineStr">
        <is>
          <t/>
        </is>
      </c>
      <c r="AK139" t="inlineStr">
        <is>
          <t/>
        </is>
      </c>
      <c r="AL139" t="inlineStr">
        <is>
          <t/>
        </is>
      </c>
      <c r="AM139" t="inlineStr">
        <is>
          <t/>
        </is>
      </c>
      <c r="AN139" t="inlineStr">
        <is>
          <t>proof-of-stake</t>
        </is>
      </c>
      <c r="AO139" t="inlineStr">
        <is>
          <t>3</t>
        </is>
      </c>
      <c r="AP139" t="inlineStr">
        <is>
          <t/>
        </is>
      </c>
      <c r="AQ139" t="inlineStr">
        <is>
          <t>proof-of-stake|PoS</t>
        </is>
      </c>
      <c r="AR139" t="inlineStr">
        <is>
          <t>3|3</t>
        </is>
      </c>
      <c r="AS139" t="inlineStr">
        <is>
          <t>|</t>
        </is>
      </c>
      <c r="AT139" t="inlineStr">
        <is>
          <t>turimos dalies įrodymas</t>
        </is>
      </c>
      <c r="AU139" t="inlineStr">
        <is>
          <t>2</t>
        </is>
      </c>
      <c r="AV139" t="inlineStr">
        <is>
          <t/>
        </is>
      </c>
      <c r="AW139" t="inlineStr">
        <is>
          <t>ieguldījuma pierādījums</t>
        </is>
      </c>
      <c r="AX139" t="inlineStr">
        <is>
          <t>2</t>
        </is>
      </c>
      <c r="AY139" t="inlineStr">
        <is>
          <t/>
        </is>
      </c>
      <c r="AZ139" t="inlineStr">
        <is>
          <t>prova tal-involviment</t>
        </is>
      </c>
      <c r="BA139" t="inlineStr">
        <is>
          <t>3</t>
        </is>
      </c>
      <c r="BB139" t="inlineStr">
        <is>
          <t/>
        </is>
      </c>
      <c r="BC139" t="inlineStr">
        <is>
          <t>PoS|proof-of-stake</t>
        </is>
      </c>
      <c r="BD139" t="inlineStr">
        <is>
          <t>2|3</t>
        </is>
      </c>
      <c r="BE139" t="inlineStr">
        <is>
          <t>|</t>
        </is>
      </c>
      <c r="BF139" t="inlineStr">
        <is>
          <t>dowód stawki</t>
        </is>
      </c>
      <c r="BG139" t="inlineStr">
        <is>
          <t>3</t>
        </is>
      </c>
      <c r="BH139" t="inlineStr">
        <is>
          <t/>
        </is>
      </c>
      <c r="BI139" t="inlineStr">
        <is>
          <t>prova de participação|PoS</t>
        </is>
      </c>
      <c r="BJ139" t="inlineStr">
        <is>
          <t>3|3</t>
        </is>
      </c>
      <c r="BK139" t="inlineStr">
        <is>
          <t>|</t>
        </is>
      </c>
      <c r="BL139" t="inlineStr">
        <is>
          <t>mecanism de consens pentru dovada mizei|mecanism de consens „proof-of-stake”</t>
        </is>
      </c>
      <c r="BM139" t="inlineStr">
        <is>
          <t>2|3</t>
        </is>
      </c>
      <c r="BN139" t="inlineStr">
        <is>
          <t>|</t>
        </is>
      </c>
      <c r="BO139" t="inlineStr">
        <is>
          <t>proof of stake</t>
        </is>
      </c>
      <c r="BP139" t="inlineStr">
        <is>
          <t>2</t>
        </is>
      </c>
      <c r="BQ139" t="inlineStr">
        <is>
          <t/>
        </is>
      </c>
      <c r="BR139" t="inlineStr">
        <is>
          <t>dokazilo o deležništvu</t>
        </is>
      </c>
      <c r="BS139" t="inlineStr">
        <is>
          <t>2</t>
        </is>
      </c>
      <c r="BT139" t="inlineStr">
        <is>
          <t/>
        </is>
      </c>
      <c r="BU139" t="inlineStr">
        <is>
          <t/>
        </is>
      </c>
      <c r="BV139" t="inlineStr">
        <is>
          <t/>
        </is>
      </c>
      <c r="BW139" t="inlineStr">
        <is>
          <t/>
        </is>
      </c>
      <c r="BX139" t="inlineStr">
        <is>
          <t>консенсусен механизъм, който се основава на доказателство, че 
подлежащият на валидиране възел на нов блок разполага със съответен 
ангажимент в базовата за блок-веригата криптовалута</t>
        </is>
      </c>
      <c r="BY139" t="inlineStr">
        <is>
          <t/>
        </is>
      </c>
      <c r="BZ139" t="inlineStr">
        <is>
          <t>en konsensusmekanisme, der anvender midler i underliggende kryptovalutaer som forudsætning for at få lov at lave nye blokke i stedet for at se på den computerkraft, der bidrages med</t>
        </is>
      </c>
      <c r="CA139" t="inlineStr">
        <is>
          <t>Konsensmechanismus, der auf dem Beweis basiert, dass der validierende Knoten eines Blocks über ein entsprechendes Engagement in der der Blockchain zugrundeliegenden Kryptowährung verfügt</t>
        </is>
      </c>
      <c r="CB139" t="inlineStr">
        <is>
          <t/>
        </is>
      </c>
      <c r="CC139" t="inlineStr">
        <is>
          <t>consensus mechanism that uses funds in the underlying cryptocurrency as a prerequisite for creating new blocks, instead of the computing power contributed</t>
        </is>
      </c>
      <c r="CD139" t="inlineStr">
        <is>
          <t/>
        </is>
      </c>
      <c r="CE139" t="inlineStr">
        <is>
          <t/>
        </is>
      </c>
      <c r="CF139" t="inlineStr">
        <is>
          <t>lohkoketjussa käytettävä konsensusmekanismi, jossa luottamus painotetaan verkoston hallintaosuuden määrällä</t>
        </is>
      </c>
      <c r="CG139" t="inlineStr">
        <is>
          <t>&lt;a href="https://iate.europa.eu/entry/result/3579207/fr" target="_blank"&gt;mécanisme de consensus&lt;/a&gt; consistant à attribuer aléatoirement la validation de chaque bloc d'une chaîne de blocs à un utilisateur, selon une probabilité qui n'est pas proportionnelle à une capacité de calcul spécialisée, de manière à consommer une quantité limitée d'énergie</t>
        </is>
      </c>
      <c r="CH139" t="inlineStr">
        <is>
          <t/>
        </is>
      </c>
      <c r="CI139" t="inlineStr">
        <is>
          <t/>
        </is>
      </c>
      <c r="CJ139" t="inlineStr">
        <is>
          <t/>
        </is>
      </c>
      <c r="CK139" t="inlineStr">
        <is>
          <t>algoritmo in
cui un insieme di nodi (stakers) decide di puntare le proprie criptovalute per
la convalida della transazione e in cui maggiore è la quantità di puntata e più
lunga la sua durata, maggiori sono le possibilità dello staker di ottenere la
responsabilità della convalida della transazione</t>
        </is>
      </c>
      <c r="CL139" t="inlineStr">
        <is>
          <t>algoritmas, kuriuo patvirtinamos turimos kriptovaliutos teisės, naudojamos siekiant sukurti naują valiutos vienetą ar patvirtinti sandorį</t>
        </is>
      </c>
      <c r="CM139" t="inlineStr">
        <is>
          <t/>
        </is>
      </c>
      <c r="CN139" t="inlineStr">
        <is>
          <t>meqjusa bħala alternattiva (għall-prova tal-ħidma &lt;a href="https://www.investopedia.com/terms/p/proof-stake-pos.asp)" target="_blank"&gt;https://www.investopedia.com/terms/p/proof-stake-pos.asp)&lt;/a&gt; li tnaqqas l-ammont ta' qawwa komputazzjonali meħtieġ biex jiġu vvalidati l-blokok skont l-ammont ta' kriptovaluta (jew kwalunkwe riżorsa li l-blockchain juża) li n-node ikollu</t>
        </is>
      </c>
      <c r="CO139" t="inlineStr">
        <is>
          <t/>
        </is>
      </c>
      <c r="CP139" t="inlineStr">
        <is>
          <t>sposób uzyskiwania konsensusu oparty na ilości posiadanej waluty</t>
        </is>
      </c>
      <c r="CQ139" t="inlineStr">
        <is>
          <t/>
        </is>
      </c>
      <c r="CR139" t="inlineStr">
        <is>
          <t>mecanism de consens care utilizează fonduri în criptomoneda subiacentă ca o condiție prealabilă pentru a crea noi blocuri, în locul utilizării puterii de calcul</t>
        </is>
      </c>
      <c r="CS139" t="inlineStr">
        <is>
          <t/>
        </is>
      </c>
      <c r="CT139" t="inlineStr">
        <is>
          <t/>
        </is>
      </c>
      <c r="CU139" t="inlineStr">
        <is>
          <t/>
        </is>
      </c>
    </row>
    <row r="140">
      <c r="A140" s="1" t="str">
        <f>HYPERLINK("https://iate.europa.eu/entry/result/3591042/all", "3591042")</f>
        <v>3591042</v>
      </c>
      <c r="B140" t="inlineStr">
        <is>
          <t>FINANCE;EDUCATION AND COMMUNICATIONS</t>
        </is>
      </c>
      <c r="C140" t="inlineStr">
        <is>
          <t>FINANCE|financial institutions and credit|financial services;FINANCE|free movement of capital|financial market;EDUCATION AND COMMUNICATIONS|information technology and data processing|computer system|information technology applications</t>
        </is>
      </c>
      <c r="D140" t="inlineStr">
        <is>
          <t>долна граница</t>
        </is>
      </c>
      <c r="E140" t="inlineStr">
        <is>
          <t>3</t>
        </is>
      </c>
      <c r="F140" t="inlineStr">
        <is>
          <t/>
        </is>
      </c>
      <c r="G140" t="inlineStr">
        <is>
          <t>soft cap</t>
        </is>
      </c>
      <c r="H140" t="inlineStr">
        <is>
          <t>2</t>
        </is>
      </c>
      <c r="I140" t="inlineStr">
        <is>
          <t/>
        </is>
      </c>
      <c r="J140" t="inlineStr">
        <is>
          <t>nedre beløbsgrænse</t>
        </is>
      </c>
      <c r="K140" t="inlineStr">
        <is>
          <t>3</t>
        </is>
      </c>
      <c r="L140" t="inlineStr">
        <is>
          <t/>
        </is>
      </c>
      <c r="M140" t="inlineStr">
        <is>
          <t>Untergrenze</t>
        </is>
      </c>
      <c r="N140" t="inlineStr">
        <is>
          <t>3</t>
        </is>
      </c>
      <c r="O140" t="inlineStr">
        <is>
          <t/>
        </is>
      </c>
      <c r="P140" t="inlineStr">
        <is>
          <t>κατώτατο όριο</t>
        </is>
      </c>
      <c r="Q140" t="inlineStr">
        <is>
          <t>3</t>
        </is>
      </c>
      <c r="R140" t="inlineStr">
        <is>
          <t/>
        </is>
      </c>
      <c r="S140" t="inlineStr">
        <is>
          <t>soft cap</t>
        </is>
      </c>
      <c r="T140" t="inlineStr">
        <is>
          <t>3</t>
        </is>
      </c>
      <c r="U140" t="inlineStr">
        <is>
          <t/>
        </is>
      </c>
      <c r="V140" t="inlineStr">
        <is>
          <t>tope mínimo</t>
        </is>
      </c>
      <c r="W140" t="inlineStr">
        <is>
          <t>3</t>
        </is>
      </c>
      <c r="X140" t="inlineStr">
        <is>
          <t/>
        </is>
      </c>
      <c r="Y140" t="inlineStr">
        <is>
          <t>alampiir</t>
        </is>
      </c>
      <c r="Z140" t="inlineStr">
        <is>
          <t>2</t>
        </is>
      </c>
      <c r="AA140" t="inlineStr">
        <is>
          <t/>
        </is>
      </c>
      <c r="AB140" t="inlineStr">
        <is>
          <t>minimiraja</t>
        </is>
      </c>
      <c r="AC140" t="inlineStr">
        <is>
          <t>3</t>
        </is>
      </c>
      <c r="AD140" t="inlineStr">
        <is>
          <t/>
        </is>
      </c>
      <c r="AE140" t="inlineStr">
        <is>
          <t>seuil minimal|soft cap</t>
        </is>
      </c>
      <c r="AF140" t="inlineStr">
        <is>
          <t>3|3</t>
        </is>
      </c>
      <c r="AG140" t="inlineStr">
        <is>
          <t>|</t>
        </is>
      </c>
      <c r="AH140" t="inlineStr">
        <is>
          <t>caidhp bhog|íostairseach</t>
        </is>
      </c>
      <c r="AI140" t="inlineStr">
        <is>
          <t>3|3</t>
        </is>
      </c>
      <c r="AJ140" t="inlineStr">
        <is>
          <t>|</t>
        </is>
      </c>
      <c r="AK140" t="inlineStr">
        <is>
          <t>donja granica</t>
        </is>
      </c>
      <c r="AL140" t="inlineStr">
        <is>
          <t>2</t>
        </is>
      </c>
      <c r="AM140" t="inlineStr">
        <is>
          <t/>
        </is>
      </c>
      <c r="AN140" t="inlineStr">
        <is>
          <t>alsó határ</t>
        </is>
      </c>
      <c r="AO140" t="inlineStr">
        <is>
          <t>2</t>
        </is>
      </c>
      <c r="AP140" t="inlineStr">
        <is>
          <t/>
        </is>
      </c>
      <c r="AQ140" t="inlineStr">
        <is>
          <t>soft cap</t>
        </is>
      </c>
      <c r="AR140" t="inlineStr">
        <is>
          <t>3</t>
        </is>
      </c>
      <c r="AS140" t="inlineStr">
        <is>
          <t/>
        </is>
      </c>
      <c r="AT140" t="inlineStr">
        <is>
          <t>minimali riba</t>
        </is>
      </c>
      <c r="AU140" t="inlineStr">
        <is>
          <t>2</t>
        </is>
      </c>
      <c r="AV140" t="inlineStr">
        <is>
          <t/>
        </is>
      </c>
      <c r="AW140" t="inlineStr">
        <is>
          <t>minimālā robežvērtība</t>
        </is>
      </c>
      <c r="AX140" t="inlineStr">
        <is>
          <t>2</t>
        </is>
      </c>
      <c r="AY140" t="inlineStr">
        <is>
          <t/>
        </is>
      </c>
      <c r="AZ140" t="inlineStr">
        <is>
          <t>soft cap</t>
        </is>
      </c>
      <c r="BA140" t="inlineStr">
        <is>
          <t>3</t>
        </is>
      </c>
      <c r="BB140" t="inlineStr">
        <is>
          <t/>
        </is>
      </c>
      <c r="BC140" t="inlineStr">
        <is>
          <t>soft cap</t>
        </is>
      </c>
      <c r="BD140" t="inlineStr">
        <is>
          <t>3</t>
        </is>
      </c>
      <c r="BE140" t="inlineStr">
        <is>
          <t/>
        </is>
      </c>
      <c r="BF140" t="inlineStr">
        <is>
          <t>minimalny próg emisji</t>
        </is>
      </c>
      <c r="BG140" t="inlineStr">
        <is>
          <t>3</t>
        </is>
      </c>
      <c r="BH140" t="inlineStr">
        <is>
          <t/>
        </is>
      </c>
      <c r="BI140" t="inlineStr">
        <is>
          <t>valor mínimo</t>
        </is>
      </c>
      <c r="BJ140" t="inlineStr">
        <is>
          <t>3</t>
        </is>
      </c>
      <c r="BK140" t="inlineStr">
        <is>
          <t/>
        </is>
      </c>
      <c r="BL140" t="inlineStr">
        <is>
          <t>valoare minimă</t>
        </is>
      </c>
      <c r="BM140" t="inlineStr">
        <is>
          <t>2</t>
        </is>
      </c>
      <c r="BN140" t="inlineStr">
        <is>
          <t/>
        </is>
      </c>
      <c r="BO140" t="inlineStr">
        <is>
          <t>minimálny výťažok|soft cap</t>
        </is>
      </c>
      <c r="BP140" t="inlineStr">
        <is>
          <t>3|3</t>
        </is>
      </c>
      <c r="BQ140" t="inlineStr">
        <is>
          <t>|admitted</t>
        </is>
      </c>
      <c r="BR140" t="inlineStr">
        <is>
          <t>spodnja meja</t>
        </is>
      </c>
      <c r="BS140" t="inlineStr">
        <is>
          <t>3</t>
        </is>
      </c>
      <c r="BT140" t="inlineStr">
        <is>
          <t/>
        </is>
      </c>
      <c r="BU140" t="inlineStr">
        <is>
          <t>soft cap</t>
        </is>
      </c>
      <c r="BV140" t="inlineStr">
        <is>
          <t>2</t>
        </is>
      </c>
      <c r="BW140" t="inlineStr">
        <is>
          <t/>
        </is>
      </c>
      <c r="BX140" t="inlineStr">
        <is>
          <t/>
        </is>
      </c>
      <c r="BY140" t="inlineStr">
        <is>
          <t>minimální částka, kterou vydavatel kryptokativ hodlá získat a která je nutná k provedení daného projektu</t>
        </is>
      </c>
      <c r="BZ140" t="inlineStr">
        <is>
          <t>minimumsbeløb, som en udsteder af kryptoaktiver agter at rejse, og som er
nødvendigt for at gennemføre projektet</t>
        </is>
      </c>
      <c r="CA140" t="inlineStr">
        <is>
          <t>für die Projektdurchführung erforderlicher Mindestbetrag</t>
        </is>
      </c>
      <c r="CB140" t="inlineStr">
        <is>
          <t>ελάχιστο ποσό που αποσκοπεί να συγκεντρώσει προσφορά κρυπτοστοιχείων, το οποίο είναι απαραίτητο για την εκτέλεση του σχεδίου που πρόκειται να υλοποιηθεί από την
άντληση κεφαλαίου</t>
        </is>
      </c>
      <c r="CC140" t="inlineStr">
        <is>
          <t>minimum amount that an issuer of crypto-assets needs to raise to carry out the project</t>
        </is>
      </c>
      <c r="CD140" t="inlineStr">
        <is>
          <t>Importe mínimo que se debe alcanzar para llevar a cabo un proyecto de oferta pública de criptoactivos.</t>
        </is>
      </c>
      <c r="CE140" t="inlineStr">
        <is>
          <t>projekti teostamiseks vajalik miinimumsumma</t>
        </is>
      </c>
      <c r="CF140" t="inlineStr">
        <is>
          <t>vähimmäismäärä, joka kryptovarojen yleisölle tarjoamisella on tarkoitus hankkia hankkeen toteuttamiseksi</t>
        </is>
      </c>
      <c r="CG140" t="inlineStr">
        <is>
          <t>montant
minimal nécessaire à la réalisation du projet d’offre de crypto-actifs au
public</t>
        </is>
      </c>
      <c r="CH140" t="inlineStr">
        <is>
          <t/>
        </is>
      </c>
      <c r="CI140" t="inlineStr">
        <is>
          <t/>
        </is>
      </c>
      <c r="CJ140" t="inlineStr">
        <is>
          <t>a kriptoeszközökre vonatkozó nyilvános ajánlattétel alsó határa</t>
        </is>
      </c>
      <c r="CK140" t="inlineStr">
        <is>
          <t>importo
fissato
per un'offerta al pubblico di cripto-attività corrispondente all'importo
minimo necessario per la realizzazione del progetto da realizzare con i capitali raccolti</t>
        </is>
      </c>
      <c r="CL140" t="inlineStr">
        <is>
          <t>minimali suma, kurią norima surinkti pirminio virtualiosios valiutos siūlymo (ICO) metu</t>
        </is>
      </c>
      <c r="CM140" t="inlineStr">
        <is>
          <t/>
        </is>
      </c>
      <c r="CN140" t="inlineStr">
        <is>
          <t>ammont minimu li offerta ta' kriptoassi tkun qed taħseb li tiġġenera, neċessarju biex il-proġett jitwettaq</t>
        </is>
      </c>
      <c r="CO140" t="inlineStr">
        <is>
          <t>minimumbedrag
 dat een emittent van cryptoactiva moet ophalen om een project uit te kunnen
 voeren</t>
        </is>
      </c>
      <c r="CP140" t="inlineStr">
        <is>
          <t>minimalna kwota, którą zamierza zebrać emitent kryptoaktywów, niezbędna do realizacji projektu</t>
        </is>
      </c>
      <c r="CQ140" t="inlineStr">
        <is>
          <t>Montante mínimo que uma oferta de criptoativos tenciona angariar e necessário para viabilizar o projeto.</t>
        </is>
      </c>
      <c r="CR140" t="inlineStr">
        <is>
          <t>cuantumul minim aferent unei oferte de criptoactive care este necesar pentru realizarea proiectului</t>
        </is>
      </c>
      <c r="CS140" t="inlineStr">
        <is>
          <t>minimálna suma prostriedkov, ktorá sa má v rámci ponuky &lt;a href="https://iate.europa.eu/entry/slideshow/1603286133433/3581681/sk" target="_blank"&gt;kryptoaktív&lt;/a&gt; získať a ktorá je potrebná na uskutočnenie projektu</t>
        </is>
      </c>
      <c r="CT140" t="inlineStr">
        <is>
          <t/>
        </is>
      </c>
      <c r="CU140" t="inlineStr">
        <is>
          <t/>
        </is>
      </c>
    </row>
    <row r="141">
      <c r="A141" s="1" t="str">
        <f>HYPERLINK("https://iate.europa.eu/entry/result/3521043/all", "3521043")</f>
        <v>3521043</v>
      </c>
      <c r="B141" t="inlineStr">
        <is>
          <t>SCIENCE;PRODUCTION, TECHNOLOGY AND RESEARCH;EDUCATION AND COMMUNICATIONS</t>
        </is>
      </c>
      <c r="C141" t="inlineStr">
        <is>
          <t>SCIENCE;PRODUCTION, TECHNOLOGY AND RESEARCH|technology and technical regulations|technology;EDUCATION AND COMMUNICATIONS|education</t>
        </is>
      </c>
      <c r="D141" t="inlineStr">
        <is>
          <t>науки, технологии, инженерство и математика</t>
        </is>
      </c>
      <c r="E141" t="inlineStr">
        <is>
          <t>2</t>
        </is>
      </c>
      <c r="F141" t="inlineStr">
        <is>
          <t/>
        </is>
      </c>
      <c r="G141" t="inlineStr">
        <is>
          <t>STEM|přírodní vědy, technologie, inženýrství a matematika</t>
        </is>
      </c>
      <c r="H141" t="inlineStr">
        <is>
          <t>3|3</t>
        </is>
      </c>
      <c r="I141" t="inlineStr">
        <is>
          <t>|</t>
        </is>
      </c>
      <c r="J141" t="inlineStr">
        <is>
          <t>STEM|naturvidenskab, teknologi, ingeniørvirksomhed og matematik</t>
        </is>
      </c>
      <c r="K141" t="inlineStr">
        <is>
          <t>3|3</t>
        </is>
      </c>
      <c r="L141" t="inlineStr">
        <is>
          <t>|</t>
        </is>
      </c>
      <c r="M141" t="inlineStr">
        <is>
          <t>Mathematik, Informatik, Naturwissenschaften, Technik|MINT</t>
        </is>
      </c>
      <c r="N141" t="inlineStr">
        <is>
          <t>3|3</t>
        </is>
      </c>
      <c r="O141" t="inlineStr">
        <is>
          <t>|</t>
        </is>
      </c>
      <c r="P141" t="inlineStr">
        <is>
          <t>θετικές επιστήμες, τεχνολογία, μηχανική και μαθηματικά</t>
        </is>
      </c>
      <c r="Q141" t="inlineStr">
        <is>
          <t>3</t>
        </is>
      </c>
      <c r="R141" t="inlineStr">
        <is>
          <t/>
        </is>
      </c>
      <c r="S141" t="inlineStr">
        <is>
          <t>STEM|science, technology, engineering and maths|science, technology, engineering and mathematics</t>
        </is>
      </c>
      <c r="T141" t="inlineStr">
        <is>
          <t>3|3|1</t>
        </is>
      </c>
      <c r="U141" t="inlineStr">
        <is>
          <t>||</t>
        </is>
      </c>
      <c r="V141" t="inlineStr">
        <is>
          <t>ciencias, tecnologías, ingenierías y matemáticas|CTIM|ciencia, tecnología, ingeniería y matemáticas</t>
        </is>
      </c>
      <c r="W141" t="inlineStr">
        <is>
          <t>3|4|3</t>
        </is>
      </c>
      <c r="X141" t="inlineStr">
        <is>
          <t>||</t>
        </is>
      </c>
      <c r="Y141" t="inlineStr">
        <is>
          <t>loodusteaduste, tehnoloogia, inseneriteaduste ja matemaatika valdkond|teadus, tehnoloogia, inseneeria ja matemaatika|STEM</t>
        </is>
      </c>
      <c r="Z141" t="inlineStr">
        <is>
          <t>3|3|3</t>
        </is>
      </c>
      <c r="AA141" t="inlineStr">
        <is>
          <t>|preferred|</t>
        </is>
      </c>
      <c r="AB141" t="inlineStr">
        <is>
          <t>STEM-aineet|LUMA-aineet|luonnontieteet, teknologia, insinööritieteet ja matematiikka|STEM-tieteet</t>
        </is>
      </c>
      <c r="AC141" t="inlineStr">
        <is>
          <t>3|3|2|3</t>
        </is>
      </c>
      <c r="AD141" t="inlineStr">
        <is>
          <t>|||</t>
        </is>
      </c>
      <c r="AE141" t="inlineStr">
        <is>
          <t>STIM|sciences, technologies, ingénierie et mathématiques</t>
        </is>
      </c>
      <c r="AF141" t="inlineStr">
        <is>
          <t>3|3</t>
        </is>
      </c>
      <c r="AG141" t="inlineStr">
        <is>
          <t>|</t>
        </is>
      </c>
      <c r="AH141" t="inlineStr">
        <is>
          <t>eolaíocht, teicneolaíocht, innealtóireacht agus matamaitic|ETIM</t>
        </is>
      </c>
      <c r="AI141" t="inlineStr">
        <is>
          <t>3|3</t>
        </is>
      </c>
      <c r="AJ141" t="inlineStr">
        <is>
          <t>|</t>
        </is>
      </c>
      <c r="AK141" t="inlineStr">
        <is>
          <t/>
        </is>
      </c>
      <c r="AL141" t="inlineStr">
        <is>
          <t/>
        </is>
      </c>
      <c r="AM141" t="inlineStr">
        <is>
          <t/>
        </is>
      </c>
      <c r="AN141" t="inlineStr">
        <is>
          <t>TTMM|STEM|a természettudományok, a technológia, a műszaki tudományok és a matematika</t>
        </is>
      </c>
      <c r="AO141" t="inlineStr">
        <is>
          <t>3|3|3</t>
        </is>
      </c>
      <c r="AP141" t="inlineStr">
        <is>
          <t>||</t>
        </is>
      </c>
      <c r="AQ141" t="inlineStr">
        <is>
          <t>STEM|scienza, tecnologia, ingegneria e matematica</t>
        </is>
      </c>
      <c r="AR141" t="inlineStr">
        <is>
          <t>3|3</t>
        </is>
      </c>
      <c r="AS141" t="inlineStr">
        <is>
          <t>|</t>
        </is>
      </c>
      <c r="AT141" t="inlineStr">
        <is>
          <t>gamtos mokslai, technologijos, inžinerija ir matematika</t>
        </is>
      </c>
      <c r="AU141" t="inlineStr">
        <is>
          <t>3</t>
        </is>
      </c>
      <c r="AV141" t="inlineStr">
        <is>
          <t/>
        </is>
      </c>
      <c r="AW141" t="inlineStr">
        <is>
          <t>zinātne, tehnoloģija, inženierzinātnes un matemātika|&lt;i&gt;STEM&lt;/i&gt;</t>
        </is>
      </c>
      <c r="AX141" t="inlineStr">
        <is>
          <t>3|3</t>
        </is>
      </c>
      <c r="AY141" t="inlineStr">
        <is>
          <t>|</t>
        </is>
      </c>
      <c r="AZ141" t="inlineStr">
        <is>
          <t>STEM|xjenza, teknoloġija, inġinerija u matematika</t>
        </is>
      </c>
      <c r="BA141" t="inlineStr">
        <is>
          <t>3|3</t>
        </is>
      </c>
      <c r="BB141" t="inlineStr">
        <is>
          <t>|</t>
        </is>
      </c>
      <c r="BC141" t="inlineStr">
        <is>
          <t>STEM|wetenschap, technologie, engineering en wiskunde</t>
        </is>
      </c>
      <c r="BD141" t="inlineStr">
        <is>
          <t>3|3</t>
        </is>
      </c>
      <c r="BE141" t="inlineStr">
        <is>
          <t>|</t>
        </is>
      </c>
      <c r="BF141" t="inlineStr">
        <is>
          <t>nauki przyrodnicze, technologia, inżynieria i matematyka|STEM</t>
        </is>
      </c>
      <c r="BG141" t="inlineStr">
        <is>
          <t>3|3</t>
        </is>
      </c>
      <c r="BH141" t="inlineStr">
        <is>
          <t>|</t>
        </is>
      </c>
      <c r="BI141" t="inlineStr">
        <is>
          <t>ciência, tecnologia, engenharia e matemática|CTEM</t>
        </is>
      </c>
      <c r="BJ141" t="inlineStr">
        <is>
          <t>3|3</t>
        </is>
      </c>
      <c r="BK141" t="inlineStr">
        <is>
          <t>|</t>
        </is>
      </c>
      <c r="BL141" t="inlineStr">
        <is>
          <t>științe, tehnologie, inginerie și matematică|STIM</t>
        </is>
      </c>
      <c r="BM141" t="inlineStr">
        <is>
          <t>3|3</t>
        </is>
      </c>
      <c r="BN141" t="inlineStr">
        <is>
          <t>|</t>
        </is>
      </c>
      <c r="BO141" t="inlineStr">
        <is>
          <t>veda, technológia, inžinierstvo a matematika|STEM</t>
        </is>
      </c>
      <c r="BP141" t="inlineStr">
        <is>
          <t>3|3</t>
        </is>
      </c>
      <c r="BQ141" t="inlineStr">
        <is>
          <t>|</t>
        </is>
      </c>
      <c r="BR141" t="inlineStr">
        <is>
          <t>naravoslovje, tehnologija, inženirstvo in matematika</t>
        </is>
      </c>
      <c r="BS141" t="inlineStr">
        <is>
          <t>3</t>
        </is>
      </c>
      <c r="BT141" t="inlineStr">
        <is>
          <t/>
        </is>
      </c>
      <c r="BU141" t="inlineStr">
        <is>
          <t>naturvetenskap, teknik, ingenjörsvetenskap och matematik</t>
        </is>
      </c>
      <c r="BV141" t="inlineStr">
        <is>
          <t>3</t>
        </is>
      </c>
      <c r="BW141" t="inlineStr">
        <is>
          <t/>
        </is>
      </c>
      <c r="BX141" t="inlineStr">
        <is>
          <t/>
        </is>
      </c>
      <c r="BY141" t="inlineStr">
        <is>
          <t/>
        </is>
      </c>
      <c r="BZ141" t="inlineStr">
        <is>
          <t/>
        </is>
      </c>
      <c r="CA141" t="inlineStr">
        <is>
          <t/>
        </is>
      </c>
      <c r="CB141" t="inlineStr">
        <is>
          <t/>
        </is>
      </c>
      <c r="CC141" t="inlineStr">
        <is>
          <t>education curriculum that focuses heavily on the subjects of science,
technology, engineering and mathematics</t>
        </is>
      </c>
      <c r="CD141" t="inlineStr">
        <is>
          <t/>
        </is>
      </c>
      <c r="CE141" t="inlineStr">
        <is>
          <t/>
        </is>
      </c>
      <c r="CF141" t="inlineStr">
        <is>
          <t/>
        </is>
      </c>
      <c r="CG141" t="inlineStr">
        <is>
          <t/>
        </is>
      </c>
      <c r="CH141" t="inlineStr">
        <is>
          <t/>
        </is>
      </c>
      <c r="CI141" t="inlineStr">
        <is>
          <t/>
        </is>
      </c>
      <c r="CJ141" t="inlineStr">
        <is>
          <t/>
        </is>
      </c>
      <c r="CK141" t="inlineStr">
        <is>
          <t/>
        </is>
      </c>
      <c r="CL141" t="inlineStr">
        <is>
          <t/>
        </is>
      </c>
      <c r="CM141" t="inlineStr">
        <is>
          <t/>
        </is>
      </c>
      <c r="CN141" t="inlineStr">
        <is>
          <t/>
        </is>
      </c>
      <c r="CO141" t="inlineStr">
        <is>
          <t/>
        </is>
      </c>
      <c r="CP141" t="inlineStr">
        <is>
          <t/>
        </is>
      </c>
      <c r="CQ141" t="inlineStr">
        <is>
          <t/>
        </is>
      </c>
      <c r="CR141" t="inlineStr">
        <is>
          <t/>
        </is>
      </c>
      <c r="CS141" t="inlineStr">
        <is>
          <t/>
        </is>
      </c>
      <c r="CT141" t="inlineStr">
        <is>
          <t/>
        </is>
      </c>
      <c r="CU141" t="inlineStr">
        <is>
          <t/>
        </is>
      </c>
    </row>
    <row r="142">
      <c r="A142" s="1" t="str">
        <f>HYPERLINK("https://iate.europa.eu/entry/result/3590979/all", "3590979")</f>
        <v>3590979</v>
      </c>
      <c r="B142" t="inlineStr">
        <is>
          <t>FINANCE;EDUCATION AND COMMUNICATIONS</t>
        </is>
      </c>
      <c r="C142" t="inlineStr">
        <is>
          <t>FINANCE|financial institutions and credit|financial services;FINANCE|free movement of capital|financial market;EDUCATION AND COMMUNICATIONS|information technology and data processing|computer system|information technology applications</t>
        </is>
      </c>
      <c r="D142" t="inlineStr">
        <is>
          <t>глобални стабилни криптопари</t>
        </is>
      </c>
      <c r="E142" t="inlineStr">
        <is>
          <t>3</t>
        </is>
      </c>
      <c r="F142" t="inlineStr">
        <is>
          <t/>
        </is>
      </c>
      <c r="G142" t="inlineStr">
        <is>
          <t>globální stablecoin</t>
        </is>
      </c>
      <c r="H142" t="inlineStr">
        <is>
          <t>3</t>
        </is>
      </c>
      <c r="I142" t="inlineStr">
        <is>
          <t/>
        </is>
      </c>
      <c r="J142" t="inlineStr">
        <is>
          <t>global stablecoin</t>
        </is>
      </c>
      <c r="K142" t="inlineStr">
        <is>
          <t>3</t>
        </is>
      </c>
      <c r="L142" t="inlineStr">
        <is>
          <t/>
        </is>
      </c>
      <c r="M142" t="inlineStr">
        <is>
          <t>globales Stablecoin</t>
        </is>
      </c>
      <c r="N142" t="inlineStr">
        <is>
          <t>3</t>
        </is>
      </c>
      <c r="O142" t="inlineStr">
        <is>
          <t/>
        </is>
      </c>
      <c r="P142" t="inlineStr">
        <is>
          <t>παγκόσμιο σταθερό κρυπτονόμισμα</t>
        </is>
      </c>
      <c r="Q142" t="inlineStr">
        <is>
          <t>3</t>
        </is>
      </c>
      <c r="R142" t="inlineStr">
        <is>
          <t/>
        </is>
      </c>
      <c r="S142" t="inlineStr">
        <is>
          <t>global stablecoin|global “stablecoin”</t>
        </is>
      </c>
      <c r="T142" t="inlineStr">
        <is>
          <t>3|1</t>
        </is>
      </c>
      <c r="U142" t="inlineStr">
        <is>
          <t>|</t>
        </is>
      </c>
      <c r="V142" t="inlineStr">
        <is>
          <t>criptomoneda estable mundial</t>
        </is>
      </c>
      <c r="W142" t="inlineStr">
        <is>
          <t>3</t>
        </is>
      </c>
      <c r="X142" t="inlineStr">
        <is>
          <t/>
        </is>
      </c>
      <c r="Y142" t="inlineStr">
        <is>
          <t>ülemaailmsed stabiilsed krüptovarad</t>
        </is>
      </c>
      <c r="Z142" t="inlineStr">
        <is>
          <t>2</t>
        </is>
      </c>
      <c r="AA142" t="inlineStr">
        <is>
          <t/>
        </is>
      </c>
      <c r="AB142" t="inlineStr">
        <is>
          <t>globaali stablecoin</t>
        </is>
      </c>
      <c r="AC142" t="inlineStr">
        <is>
          <t>3</t>
        </is>
      </c>
      <c r="AD142" t="inlineStr">
        <is>
          <t/>
        </is>
      </c>
      <c r="AE142" t="inlineStr">
        <is>
          <t>global stablecoin|jeton de valeur stable de niveau mondial</t>
        </is>
      </c>
      <c r="AF142" t="inlineStr">
        <is>
          <t>2|2</t>
        </is>
      </c>
      <c r="AG142" t="inlineStr">
        <is>
          <t>|</t>
        </is>
      </c>
      <c r="AH142" t="inlineStr">
        <is>
          <t>cripteamhona cobhsaí domhanda</t>
        </is>
      </c>
      <c r="AI142" t="inlineStr">
        <is>
          <t>3</t>
        </is>
      </c>
      <c r="AJ142" t="inlineStr">
        <is>
          <t/>
        </is>
      </c>
      <c r="AK142" t="inlineStr">
        <is>
          <t>globalna stabilna kriptovaluta</t>
        </is>
      </c>
      <c r="AL142" t="inlineStr">
        <is>
          <t>3</t>
        </is>
      </c>
      <c r="AM142" t="inlineStr">
        <is>
          <t/>
        </is>
      </c>
      <c r="AN142" t="inlineStr">
        <is>
          <t>globális stabil kriptopénz</t>
        </is>
      </c>
      <c r="AO142" t="inlineStr">
        <is>
          <t>2</t>
        </is>
      </c>
      <c r="AP142" t="inlineStr">
        <is>
          <t/>
        </is>
      </c>
      <c r="AQ142" t="inlineStr">
        <is>
          <t>stablecoin globale</t>
        </is>
      </c>
      <c r="AR142" t="inlineStr">
        <is>
          <t>3</t>
        </is>
      </c>
      <c r="AS142" t="inlineStr">
        <is>
          <t/>
        </is>
      </c>
      <c r="AT142" t="inlineStr">
        <is>
          <t>pasaulinė stabilizuotoji virtualioji valiuta</t>
        </is>
      </c>
      <c r="AU142" t="inlineStr">
        <is>
          <t>3</t>
        </is>
      </c>
      <c r="AV142" t="inlineStr">
        <is>
          <t/>
        </is>
      </c>
      <c r="AW142" t="inlineStr">
        <is>
          <t>pasaules mēroga stabila kriptomonēta|globāla stabila kriptomonēta</t>
        </is>
      </c>
      <c r="AX142" t="inlineStr">
        <is>
          <t>2|2</t>
        </is>
      </c>
      <c r="AY142" t="inlineStr">
        <is>
          <t>|</t>
        </is>
      </c>
      <c r="AZ142" t="inlineStr">
        <is>
          <t>stablecoin globali</t>
        </is>
      </c>
      <c r="BA142" t="inlineStr">
        <is>
          <t>3</t>
        </is>
      </c>
      <c r="BB142" t="inlineStr">
        <is>
          <t/>
        </is>
      </c>
      <c r="BC142" t="inlineStr">
        <is>
          <t>global stablecoin|wereldwijde stablecoin</t>
        </is>
      </c>
      <c r="BD142" t="inlineStr">
        <is>
          <t>3|2</t>
        </is>
      </c>
      <c r="BE142" t="inlineStr">
        <is>
          <t>|</t>
        </is>
      </c>
      <c r="BF142" t="inlineStr">
        <is>
          <t>globalna stabilna kryptowaluta</t>
        </is>
      </c>
      <c r="BG142" t="inlineStr">
        <is>
          <t>3</t>
        </is>
      </c>
      <c r="BH142" t="inlineStr">
        <is>
          <t/>
        </is>
      </c>
      <c r="BI142" t="inlineStr">
        <is>
          <t>criptomoeda estável mundial</t>
        </is>
      </c>
      <c r="BJ142" t="inlineStr">
        <is>
          <t>3</t>
        </is>
      </c>
      <c r="BK142" t="inlineStr">
        <is>
          <t/>
        </is>
      </c>
      <c r="BL142" t="inlineStr">
        <is>
          <t>monedă stabilă globală|criptomonedă stabilă mondială</t>
        </is>
      </c>
      <c r="BM142" t="inlineStr">
        <is>
          <t>3|3</t>
        </is>
      </c>
      <c r="BN142" t="inlineStr">
        <is>
          <t>|</t>
        </is>
      </c>
      <c r="BO142" t="inlineStr">
        <is>
          <t>globálny stablecoin</t>
        </is>
      </c>
      <c r="BP142" t="inlineStr">
        <is>
          <t>3</t>
        </is>
      </c>
      <c r="BQ142" t="inlineStr">
        <is>
          <t/>
        </is>
      </c>
      <c r="BR142" t="inlineStr">
        <is>
          <t>globalni stabilni kovanec</t>
        </is>
      </c>
      <c r="BS142" t="inlineStr">
        <is>
          <t>3</t>
        </is>
      </c>
      <c r="BT142" t="inlineStr">
        <is>
          <t/>
        </is>
      </c>
      <c r="BU142" t="inlineStr">
        <is>
          <t>global stablecoin</t>
        </is>
      </c>
      <c r="BV142" t="inlineStr">
        <is>
          <t>3</t>
        </is>
      </c>
      <c r="BW142" t="inlineStr">
        <is>
          <t/>
        </is>
      </c>
      <c r="BX142" t="inlineStr">
        <is>
          <t/>
        </is>
      </c>
      <c r="BY142" t="inlineStr">
        <is>
          <t/>
        </is>
      </c>
      <c r="BZ142" t="inlineStr">
        <is>
          <t>stablecoin med potentiale til at nå en global udbredelse</t>
        </is>
      </c>
      <c r="CA142" t="inlineStr">
        <is>
          <t/>
        </is>
      </c>
      <c r="CB142" t="inlineStr">
        <is>
          <t>&lt;a href="https://iate.europa.eu/entry/result/3582855/en-el" target="_blank"&gt;σταθερό κρυπτονόμισμα&lt;/a&gt; με δυναμικό παγκόσμιας εμβέλειας</t>
        </is>
      </c>
      <c r="CC142" t="inlineStr">
        <is>
          <t>&lt;a href="http://iate.europa.eu/entry/result/3582855/en" target="_blank"&gt;stablecoin&lt;/a&gt; with the potential for global reach</t>
        </is>
      </c>
      <c r="CD142" t="inlineStr">
        <is>
          <t>&lt;a href="https://iate.europa.eu/entry/slideshow/1610101213094/3582855/es" target="_blank"&gt;Criptomoneda estable&lt;/a&gt; que se pretende difundir a nivel mundial.</t>
        </is>
      </c>
      <c r="CE142" t="inlineStr">
        <is>
          <t/>
        </is>
      </c>
      <c r="CF142" t="inlineStr">
        <is>
          <t>stablecoin, joka tukeutuu olemassa olevaan laajaan asiakaspohjaan ja jonka käytöllä on mahdollisuudet laajentua nopeasti</t>
        </is>
      </c>
      <c r="CG142" t="inlineStr">
        <is>
          <t/>
        </is>
      </c>
      <c r="CH142" t="inlineStr">
        <is>
          <t/>
        </is>
      </c>
      <c r="CI142" t="inlineStr">
        <is>
          <t/>
        </is>
      </c>
      <c r="CJ142" t="inlineStr">
        <is>
          <t>potenciálisan globális jelentőségűvé váló&lt;a href="https://iate.europa.eu/entry/result/3582855/hu" target="_blank"&gt; stabil kriptopénz&lt;/a&gt;</t>
        </is>
      </c>
      <c r="CK142" t="inlineStr">
        <is>
          <t>stablecoin che mirano a una più ampia adozione mediante l'integrazione di caratteristiche volte a stabilizzarne il valore e lo sfruttamento degli effetti di rete derivanti dalle imprese che promuovono tali attività</t>
        </is>
      </c>
      <c r="CL142" t="inlineStr">
        <is>
          <t/>
        </is>
      </c>
      <c r="CM142" t="inlineStr">
        <is>
          <t/>
        </is>
      </c>
      <c r="CN142" t="inlineStr">
        <is>
          <t>&lt;a href="http://iate.europa.eu/entry/result/3582855/en" target="_blank"&gt;stablecoin&lt;/a&gt; bil-potenzjal ta' &lt;a href="https://iate.europa.eu/entry/result/3581229/mt" target="_blank"&gt;reach&lt;/a&gt; globali</t>
        </is>
      </c>
      <c r="CO142" t="inlineStr">
        <is>
          <t>stablecoin
 die in de nabije toekomst op wereldwijde schaal gebruikt kan worden</t>
        </is>
      </c>
      <c r="CP142" t="inlineStr">
        <is>
          <t>&lt;a href="https://iate.europa.eu/entry/result/3582855/pl" target="_blank"&gt;stabilna kryptowaluta &lt;/a&gt;o zasięgu globalnym</t>
        </is>
      </c>
      <c r="CQ142" t="inlineStr">
        <is>
          <t>Criptomoeda estável com potencial para atingir uma escala mundial.</t>
        </is>
      </c>
      <c r="CR142" t="inlineStr">
        <is>
          <t/>
        </is>
      </c>
      <c r="CS142" t="inlineStr">
        <is>
          <t>typ &lt;a href="https://iate.europa.eu/entry/result/3582855/sk" target="_blank"&gt;stablecoinu&lt;/a&gt; s celosvetovým potenciálom</t>
        </is>
      </c>
      <c r="CT142" t="inlineStr">
        <is>
          <t/>
        </is>
      </c>
      <c r="CU142" t="inlineStr">
        <is>
          <t/>
        </is>
      </c>
    </row>
    <row r="143">
      <c r="A143" s="1" t="str">
        <f>HYPERLINK("https://iate.europa.eu/entry/result/3591094/all", "3591094")</f>
        <v>3591094</v>
      </c>
      <c r="B143" t="inlineStr">
        <is>
          <t>FINANCE;EDUCATION AND COMMUNICATIONS</t>
        </is>
      </c>
      <c r="C143" t="inlineStr">
        <is>
          <t>FINANCE|financial institutions and credit|financial services;FINANCE|free movement of capital|financial market;EDUCATION AND COMMUNICATIONS|information technology and data processing|computer system|information technology applications</t>
        </is>
      </c>
      <c r="D143" t="inlineStr">
        <is>
          <t>токен за електронни пари</t>
        </is>
      </c>
      <c r="E143" t="inlineStr">
        <is>
          <t>3</t>
        </is>
      </c>
      <c r="F143" t="inlineStr">
        <is>
          <t/>
        </is>
      </c>
      <c r="G143" t="inlineStr">
        <is>
          <t>elektronický peněžní token</t>
        </is>
      </c>
      <c r="H143" t="inlineStr">
        <is>
          <t>2</t>
        </is>
      </c>
      <c r="I143" t="inlineStr">
        <is>
          <t/>
        </is>
      </c>
      <c r="J143" t="inlineStr">
        <is>
          <t>elektronisk pengetoken|e-pengetoken</t>
        </is>
      </c>
      <c r="K143" t="inlineStr">
        <is>
          <t>3|3</t>
        </is>
      </c>
      <c r="L143" t="inlineStr">
        <is>
          <t>|</t>
        </is>
      </c>
      <c r="M143" t="inlineStr">
        <is>
          <t>E-Geld-Token</t>
        </is>
      </c>
      <c r="N143" t="inlineStr">
        <is>
          <t>3</t>
        </is>
      </c>
      <c r="O143" t="inlineStr">
        <is>
          <t/>
        </is>
      </c>
      <c r="P143" t="inlineStr">
        <is>
          <t>ψηφιακό κέρμα ηλεκτρονικού χρήματος</t>
        </is>
      </c>
      <c r="Q143" t="inlineStr">
        <is>
          <t>3</t>
        </is>
      </c>
      <c r="R143" t="inlineStr">
        <is>
          <t/>
        </is>
      </c>
      <c r="S143" t="inlineStr">
        <is>
          <t>e-money token|electronic money token</t>
        </is>
      </c>
      <c r="T143" t="inlineStr">
        <is>
          <t>3|3</t>
        </is>
      </c>
      <c r="U143" t="inlineStr">
        <is>
          <t>preferred|</t>
        </is>
      </c>
      <c r="V143" t="inlineStr">
        <is>
          <t>ficha de dinero electrónico</t>
        </is>
      </c>
      <c r="W143" t="inlineStr">
        <is>
          <t>3</t>
        </is>
      </c>
      <c r="X143" t="inlineStr">
        <is>
          <t/>
        </is>
      </c>
      <c r="Y143" t="inlineStr">
        <is>
          <t>e-raha token</t>
        </is>
      </c>
      <c r="Z143" t="inlineStr">
        <is>
          <t>3</t>
        </is>
      </c>
      <c r="AA143" t="inlineStr">
        <is>
          <t/>
        </is>
      </c>
      <c r="AB143" t="inlineStr">
        <is>
          <t>sähköisen rahan token</t>
        </is>
      </c>
      <c r="AC143" t="inlineStr">
        <is>
          <t>3</t>
        </is>
      </c>
      <c r="AD143" t="inlineStr">
        <is>
          <t/>
        </is>
      </c>
      <c r="AE143" t="inlineStr">
        <is>
          <t>jeton de monnaie électronique</t>
        </is>
      </c>
      <c r="AF143" t="inlineStr">
        <is>
          <t>3</t>
        </is>
      </c>
      <c r="AG143" t="inlineStr">
        <is>
          <t/>
        </is>
      </c>
      <c r="AH143" t="inlineStr">
        <is>
          <t>comhartha ríomh‑airgid|licín ríomh-airgid</t>
        </is>
      </c>
      <c r="AI143" t="inlineStr">
        <is>
          <t>3|3</t>
        </is>
      </c>
      <c r="AJ143" t="inlineStr">
        <is>
          <t>|</t>
        </is>
      </c>
      <c r="AK143" t="inlineStr">
        <is>
          <t>token elektroničkog novca</t>
        </is>
      </c>
      <c r="AL143" t="inlineStr">
        <is>
          <t>3</t>
        </is>
      </c>
      <c r="AM143" t="inlineStr">
        <is>
          <t/>
        </is>
      </c>
      <c r="AN143" t="inlineStr">
        <is>
          <t>elektronikuspénz-token|e-pénz-token</t>
        </is>
      </c>
      <c r="AO143" t="inlineStr">
        <is>
          <t>3|3</t>
        </is>
      </c>
      <c r="AP143" t="inlineStr">
        <is>
          <t>|</t>
        </is>
      </c>
      <c r="AQ143" t="inlineStr">
        <is>
          <t>token di moneta elettronica</t>
        </is>
      </c>
      <c r="AR143" t="inlineStr">
        <is>
          <t>3</t>
        </is>
      </c>
      <c r="AS143" t="inlineStr">
        <is>
          <t/>
        </is>
      </c>
      <c r="AT143" t="inlineStr">
        <is>
          <t>elektroniniai pinigai žetonai|e. pinigų žetonas|elektroninių pinigų žetonas|e. pinigai žetonai</t>
        </is>
      </c>
      <c r="AU143" t="inlineStr">
        <is>
          <t>2|3|3|2</t>
        </is>
      </c>
      <c r="AV143" t="inlineStr">
        <is>
          <t>|||</t>
        </is>
      </c>
      <c r="AW143" t="inlineStr">
        <is>
          <t>e-naudas žetons|elektroniskās naudas žetons</t>
        </is>
      </c>
      <c r="AX143" t="inlineStr">
        <is>
          <t>2|2</t>
        </is>
      </c>
      <c r="AY143" t="inlineStr">
        <is>
          <t>|</t>
        </is>
      </c>
      <c r="AZ143" t="inlineStr">
        <is>
          <t>token tal-flus elettroniċi</t>
        </is>
      </c>
      <c r="BA143" t="inlineStr">
        <is>
          <t>3</t>
        </is>
      </c>
      <c r="BB143" t="inlineStr">
        <is>
          <t>proposed</t>
        </is>
      </c>
      <c r="BC143" t="inlineStr">
        <is>
          <t>e-money token|electronic money token</t>
        </is>
      </c>
      <c r="BD143" t="inlineStr">
        <is>
          <t>3|3</t>
        </is>
      </c>
      <c r="BE143" t="inlineStr">
        <is>
          <t>|</t>
        </is>
      </c>
      <c r="BF143" t="inlineStr">
        <is>
          <t>token będący e-pieniądzem|token będący pieniądzem elektronicznym</t>
        </is>
      </c>
      <c r="BG143" t="inlineStr">
        <is>
          <t>3|3</t>
        </is>
      </c>
      <c r="BH143" t="inlineStr">
        <is>
          <t>|</t>
        </is>
      </c>
      <c r="BI143" t="inlineStr">
        <is>
          <t>ficha digital de moeda eletrónica|criptoficha de moeda eletrónica</t>
        </is>
      </c>
      <c r="BJ143" t="inlineStr">
        <is>
          <t>3|3</t>
        </is>
      </c>
      <c r="BK143" t="inlineStr">
        <is>
          <t>|</t>
        </is>
      </c>
      <c r="BL143" t="inlineStr">
        <is>
          <t>token asimilat monedelor electronice|token asimilat unei monede virtuale</t>
        </is>
      </c>
      <c r="BM143" t="inlineStr">
        <is>
          <t>3|3</t>
        </is>
      </c>
      <c r="BN143" t="inlineStr">
        <is>
          <t>|</t>
        </is>
      </c>
      <c r="BO143" t="inlineStr">
        <is>
          <t>token elektronických peňazí</t>
        </is>
      </c>
      <c r="BP143" t="inlineStr">
        <is>
          <t>3</t>
        </is>
      </c>
      <c r="BQ143" t="inlineStr">
        <is>
          <t/>
        </is>
      </c>
      <c r="BR143" t="inlineStr">
        <is>
          <t>žeton elektronskega denarja|e-denarni žeton</t>
        </is>
      </c>
      <c r="BS143" t="inlineStr">
        <is>
          <t>3|3</t>
        </is>
      </c>
      <c r="BT143" t="inlineStr">
        <is>
          <t>|</t>
        </is>
      </c>
      <c r="BU143" t="inlineStr">
        <is>
          <t>e-pengartoken</t>
        </is>
      </c>
      <c r="BV143" t="inlineStr">
        <is>
          <t>3</t>
        </is>
      </c>
      <c r="BW143" t="inlineStr">
        <is>
          <t/>
        </is>
      </c>
      <c r="BX143" t="inlineStr">
        <is>
          <t>вид криптоактив, чието основно предназначение е да служи като разменно средство и при който е налице стремеж да поддържане на стабилна стойност чрез обвързването ѝ със стойността на фиатна валута, представляваща законно платежно средство</t>
        </is>
      </c>
      <c r="BY143" t="inlineStr">
        <is>
          <t>druh kryptoaktiva, jehož hlavním účelem je použití jako prostředku směny a jehož cílem je udržet stabilní hodnotu navázáním na hodnotu fiat měny, která je zákonným platidlem</t>
        </is>
      </c>
      <c r="BZ143" t="inlineStr">
        <is>
          <t>kryptoaktiv, hvis hovedformål er anvendelse som et omsætningsmiddel, og som
hævdes at bevare en stabil værdi ved at henvise til værdien af en fiatvaluta,
der er lovligt betalingsmiddel</t>
        </is>
      </c>
      <c r="CA143" t="inlineStr">
        <is>
          <t>Kryptowert, dessen Hauptzweck darin besteht, als Tauschmittel zu dienen, und bei dem eine Nominalgeldwährung, die gesetzliches Zahlungsmittel ist, als Bezugsgrundlage verwendet wird, um Wertstabilität zu erreichen</t>
        </is>
      </c>
      <c r="CB143" t="inlineStr">
        <is>
          <t>είδος &lt;a href="https://iate.europa.eu/entry/result/3581681/en-el" target="_blank"&gt;κρυπτοστοιχείου&lt;/a&gt; το οποίο έχει
ως κύριο σκοπό να χρησιμοποιείται ως μέσο ανταλλαγής και επιδιώκει τη διατήρηση
σταθερής αξίας χρησιμοποιώντας ως εγγύηση την αξία ενός &lt;a href="https://iate.europa.eu/entry/result/1643065/en-el" target="_blank"&gt;παραστατικού νομίσματος&lt;/a&gt; που αποτελεί &lt;a href="https://iate.europa.eu/entry/result/793061/en-el" target="_blank"&gt;νόμιμο χρήμα&lt;/a&gt;</t>
        </is>
      </c>
      <c r="CC143" t="inlineStr">
        <is>
          <t>type of &lt;a href="http://iate.europa.eu/entry/result/3581681/en" target="_blank"&gt;crypto-asset&lt;/a&gt; the main purpose of which
is to be used as a means of exchange and that purports to maintain a stable
value by referring to the value of a &lt;a href="http://iate.europa.eu/entry/result/1643065/en" target="_blank"&gt;fiat currency&lt;/a&gt; that is &lt;a href="http://iate.europa.eu/entry/result/793061/en" target="_blank"&gt;legal tender&lt;/a&gt;</t>
        </is>
      </c>
      <c r="CD143" t="inlineStr">
        <is>
          <t>Tipo de criptoactivo cuya principal finalidad es la de ser usado como medio de intercambio y que, a fin de mantener un valor estable, se referencia al valor de una moneda fiat de curso legal.</t>
        </is>
      </c>
      <c r="CE143" t="inlineStr">
        <is>
          <t>krüptovara liik, mille peamine eesmärk on kasutada seda maksevahendina ja mille eesmärk on säilitada stabiilne väärtus, järgides seadusliku maksevahendina kasutatava usaldusraha väärtust</t>
        </is>
      </c>
      <c r="CF143" t="inlineStr">
        <is>
          <t>kryptovaratyyppi, jota on pääasiallisesti
tarkoitus käyttää vaihdantavälineenä ja jonka arvo pyritään vakauttamaan siten,
että sen referenssinä on laillisena maksuvälineenä käytettävän fiat-valuutan
arvo</t>
        </is>
      </c>
      <c r="CG143" t="inlineStr">
        <is>
          <t>type de &lt;a href="https://iate.europa.eu/entry/slideshow/1616065849749/3581681/fr" target="_blank"&gt;crypto-actif&lt;/a&gt; dont l’objet principal est d’être
utilisé comme moyen d’échange et qui vise à conserver une valeur stable en se
référant à la valeur d’une &lt;a href="https://iate.europa.eu/entry/slideshow/1616065993368/1643065/fr" target="_blank"&gt;monnaie fiat&lt;/a&gt; qui a cours légal</t>
        </is>
      </c>
      <c r="CH143" t="inlineStr">
        <is>
          <t/>
        </is>
      </c>
      <c r="CI143" t="inlineStr">
        <is>
          <t/>
        </is>
      </c>
      <c r="CJ143" t="inlineStr">
        <is>
          <t>olyan kriptoeszköz-típus, amelynek fő célja a csereeszközként való használat, és amely stabil érték fenntartására hivatott azáltal, hogy törvényes fizetőeszköznek minősülő fiat valuta értékére hivatkozik</t>
        </is>
      </c>
      <c r="CK143" t="inlineStr">
        <is>
          <t>sottocategoria di cripto-attività, surrogati elettronici per monete e banconote, destinate a essere utilizzate principalmente come mezzo di pagamento e che mirano alla stabilizzazione del valore ancorandosi a un'unica moneta fiduciaria</t>
        </is>
      </c>
      <c r="CL143" t="inlineStr">
        <is>
          <t>kriptoturtas, kurio pagrindinė paskirtis – būti mainų priemone ir kurio vertę siekiama stabilizuoti susiejant jį su dekretinių pinigų, kurie yra teisėta mokėjimo priemonė, verte</t>
        </is>
      </c>
      <c r="CM143" t="inlineStr">
        <is>
          <t>kriptoaktīva veids, kuru galvenokārt izmanto kā maiņas līdzekli un kura mērķis ir uzturēt stabilu vērtību, atsaucoties uz tādas papīra valūtas vērtību, kas ir likumīgs maksāšanas līdzeklis</t>
        </is>
      </c>
      <c r="CN143" t="inlineStr">
        <is>
          <t>tip ta' &lt;a href="http://iate.europa.eu/entry/result/3581681/en" target="_blank"&gt;kriptoassi&lt;/a&gt; li l-għan ewlieni tiegħu hu li jintuża bħala mezz ta' kambju u li għandu l-iskop li jżomm valur stabbli billi jirreferi għall-valur ta' &lt;a href="http://iate.europa.eu/entry/result/1643065/en" target="_blank"&gt;munita ta' kors legali&lt;/a&gt; li hija &lt;a href="http://iate.europa.eu/entry/result/793061/en" target="_blank"&gt;munita legali&lt;/a&gt;</t>
        </is>
      </c>
      <c r="CO143" t="inlineStr">
        <is>
          <t>type
 cryptoactief dat als hoofddoel heeft als ruilmiddel gebruikt te worden en dat een stabiele
 waarde tracht te behouden door te verwijzen naar de waarde van een fiduciaire
 valuta die een wettig betaalmiddel is</t>
        </is>
      </c>
      <c r="CP143" t="inlineStr">
        <is>
          <t>rodzaj kryptoaktywów, który ma być wykorzystywany głównie jako środek wymiany i który ma utrzymywać stabilną wartość dzięki temu, że jest powiązany z walutą fiat będącą prawnym środkiem płatniczym</t>
        </is>
      </c>
      <c r="CQ143" t="inlineStr">
        <is>
          <t>Tipo de criptoativo que se destina principalmente a ser utilizado como meio de troca e que pretende manter um valor estável através da referência ao valor de uma moeda fiduciária que tem curso legal.</t>
        </is>
      </c>
      <c r="CR143" t="inlineStr">
        <is>
          <t/>
        </is>
      </c>
      <c r="CS143" t="inlineStr">
        <is>
          <t>typ &lt;a href="https://iate.europa.eu/entry/result/3581681/sk" target="_blank"&gt;kryptoaktíva&lt;/a&gt;, ktoré sa má používať hlavne ako prostriedok výmeny a
 ktorého účelom je zachovávať stabilnú hodnotu odkazom na hodnotu &lt;a href="https://iate.europa.eu/entry/result/1643065/sk" target="_blank"&gt;fiat meny&lt;/a&gt;, ktorá
 je &lt;a href="https://iate.europa.eu/entry/result/793061/sk" target="_blank"&gt;zákonným platidlom&lt;/a&gt;</t>
        </is>
      </c>
      <c r="CT143" t="inlineStr">
        <is>
          <t>vrsta kriptoimetja, ki se v glavnem uporablja kot menjalno sredstvo in ki naj bi ohranjala stabilno vrednost z vezanostjo na vrednost fiat valute, ki je zakonito plačilno sredstvo</t>
        </is>
      </c>
      <c r="CU143" t="inlineStr">
        <is>
          <t>typ av kryptotillgång vars huvudsakliga syfte är att användas som ett bytesmedel och som avser att upprätthålla ett stabilt värde genom att hänföra till värdet på en fiatvaluta som är lagligt betalningsmedel</t>
        </is>
      </c>
    </row>
    <row r="144">
      <c r="A144" s="1" t="str">
        <f>HYPERLINK("https://iate.europa.eu/entry/result/3590976/all", "3590976")</f>
        <v>3590976</v>
      </c>
      <c r="B144" t="inlineStr">
        <is>
          <t>FINANCE;EDUCATION AND COMMUNICATIONS</t>
        </is>
      </c>
      <c r="C144" t="inlineStr">
        <is>
          <t>FINANCE|financial institutions and credit|financial services;FINANCE|free movement of capital|financial market;EDUCATION AND COMMUNICATIONS|information technology and data processing|computer system|information technology applications</t>
        </is>
      </c>
      <c r="D144" t="inlineStr">
        <is>
          <t>бяла книга</t>
        </is>
      </c>
      <c r="E144" t="inlineStr">
        <is>
          <t>3</t>
        </is>
      </c>
      <c r="F144" t="inlineStr">
        <is>
          <t/>
        </is>
      </c>
      <c r="G144" t="inlineStr">
        <is>
          <t>bílá kniha</t>
        </is>
      </c>
      <c r="H144" t="inlineStr">
        <is>
          <t>2</t>
        </is>
      </c>
      <c r="I144" t="inlineStr">
        <is>
          <t/>
        </is>
      </c>
      <c r="J144" t="inlineStr">
        <is>
          <t>hvidbog</t>
        </is>
      </c>
      <c r="K144" t="inlineStr">
        <is>
          <t>3</t>
        </is>
      </c>
      <c r="L144" t="inlineStr">
        <is>
          <t/>
        </is>
      </c>
      <c r="M144" t="inlineStr">
        <is>
          <t>Whitepaper</t>
        </is>
      </c>
      <c r="N144" t="inlineStr">
        <is>
          <t>3</t>
        </is>
      </c>
      <c r="O144" t="inlineStr">
        <is>
          <t/>
        </is>
      </c>
      <c r="P144" t="inlineStr">
        <is>
          <t>λευκό βιβλίο</t>
        </is>
      </c>
      <c r="Q144" t="inlineStr">
        <is>
          <t>3</t>
        </is>
      </c>
      <c r="R144" t="inlineStr">
        <is>
          <t/>
        </is>
      </c>
      <c r="S144" t="inlineStr">
        <is>
          <t>whitepaper|white paper|crypto-assets white paper|crypto-asset white paper</t>
        </is>
      </c>
      <c r="T144" t="inlineStr">
        <is>
          <t>3|3|1|1</t>
        </is>
      </c>
      <c r="U144" t="inlineStr">
        <is>
          <t>|||</t>
        </is>
      </c>
      <c r="V144" t="inlineStr">
        <is>
          <t>libro blanco</t>
        </is>
      </c>
      <c r="W144" t="inlineStr">
        <is>
          <t>3</t>
        </is>
      </c>
      <c r="X144" t="inlineStr">
        <is>
          <t/>
        </is>
      </c>
      <c r="Y144" t="inlineStr">
        <is>
          <t>valge raamat</t>
        </is>
      </c>
      <c r="Z144" t="inlineStr">
        <is>
          <t>3</t>
        </is>
      </c>
      <c r="AA144" t="inlineStr">
        <is>
          <t/>
        </is>
      </c>
      <c r="AB144" t="inlineStr">
        <is>
          <t>kuvaus</t>
        </is>
      </c>
      <c r="AC144" t="inlineStr">
        <is>
          <t>3</t>
        </is>
      </c>
      <c r="AD144" t="inlineStr">
        <is>
          <t/>
        </is>
      </c>
      <c r="AE144" t="inlineStr">
        <is>
          <t>livre blanc</t>
        </is>
      </c>
      <c r="AF144" t="inlineStr">
        <is>
          <t>3</t>
        </is>
      </c>
      <c r="AG144" t="inlineStr">
        <is>
          <t/>
        </is>
      </c>
      <c r="AH144" t="inlineStr">
        <is>
          <t>páipéar bán|páipéar bán maidir le criptea-shócmhainní</t>
        </is>
      </c>
      <c r="AI144" t="inlineStr">
        <is>
          <t>3|3</t>
        </is>
      </c>
      <c r="AJ144" t="inlineStr">
        <is>
          <t>|</t>
        </is>
      </c>
      <c r="AK144" t="inlineStr">
        <is>
          <t>bijela knjiga</t>
        </is>
      </c>
      <c r="AL144" t="inlineStr">
        <is>
          <t>2</t>
        </is>
      </c>
      <c r="AM144" t="inlineStr">
        <is>
          <t/>
        </is>
      </c>
      <c r="AN144" t="inlineStr">
        <is>
          <t>alapdokumentum|kriptoeszköz-alapdokumentum</t>
        </is>
      </c>
      <c r="AO144" t="inlineStr">
        <is>
          <t>3|3</t>
        </is>
      </c>
      <c r="AP144" t="inlineStr">
        <is>
          <t>|</t>
        </is>
      </c>
      <c r="AQ144" t="inlineStr">
        <is>
          <t>White Paper sulle cripto-attività|White Paper</t>
        </is>
      </c>
      <c r="AR144" t="inlineStr">
        <is>
          <t>3|3</t>
        </is>
      </c>
      <c r="AS144" t="inlineStr">
        <is>
          <t>|</t>
        </is>
      </c>
      <c r="AT144" t="inlineStr">
        <is>
          <t>baltoji knyga</t>
        </is>
      </c>
      <c r="AU144" t="inlineStr">
        <is>
          <t>3</t>
        </is>
      </c>
      <c r="AV144" t="inlineStr">
        <is>
          <t/>
        </is>
      </c>
      <c r="AW144" t="inlineStr">
        <is>
          <t>baltā grāmata</t>
        </is>
      </c>
      <c r="AX144" t="inlineStr">
        <is>
          <t>2</t>
        </is>
      </c>
      <c r="AY144" t="inlineStr">
        <is>
          <t/>
        </is>
      </c>
      <c r="AZ144" t="inlineStr">
        <is>
          <t>whitepaper|white paper</t>
        </is>
      </c>
      <c r="BA144" t="inlineStr">
        <is>
          <t>3|3</t>
        </is>
      </c>
      <c r="BB144" t="inlineStr">
        <is>
          <t>|</t>
        </is>
      </c>
      <c r="BC144" t="inlineStr">
        <is>
          <t>white paper</t>
        </is>
      </c>
      <c r="BD144" t="inlineStr">
        <is>
          <t>3</t>
        </is>
      </c>
      <c r="BE144" t="inlineStr">
        <is>
          <t/>
        </is>
      </c>
      <c r="BF144" t="inlineStr">
        <is>
          <t>white paper|dokument informacyjny</t>
        </is>
      </c>
      <c r="BG144" t="inlineStr">
        <is>
          <t>2|3</t>
        </is>
      </c>
      <c r="BH144" t="inlineStr">
        <is>
          <t>|preferred</t>
        </is>
      </c>
      <c r="BI144" t="inlineStr">
        <is>
          <t>livro branco</t>
        </is>
      </c>
      <c r="BJ144" t="inlineStr">
        <is>
          <t>3</t>
        </is>
      </c>
      <c r="BK144" t="inlineStr">
        <is>
          <t/>
        </is>
      </c>
      <c r="BL144" t="inlineStr">
        <is>
          <t>white paper</t>
        </is>
      </c>
      <c r="BM144" t="inlineStr">
        <is>
          <t>3</t>
        </is>
      </c>
      <c r="BN144" t="inlineStr">
        <is>
          <t/>
        </is>
      </c>
      <c r="BO144" t="inlineStr">
        <is>
          <t>whitepaper o kryptoaktívach|biely doklad o kryptoaktívach</t>
        </is>
      </c>
      <c r="BP144" t="inlineStr">
        <is>
          <t>3|3</t>
        </is>
      </c>
      <c r="BQ144" t="inlineStr">
        <is>
          <t>admitted|</t>
        </is>
      </c>
      <c r="BR144" t="inlineStr">
        <is>
          <t>bela knjiga</t>
        </is>
      </c>
      <c r="BS144" t="inlineStr">
        <is>
          <t>3</t>
        </is>
      </c>
      <c r="BT144" t="inlineStr">
        <is>
          <t/>
        </is>
      </c>
      <c r="BU144" t="inlineStr">
        <is>
          <t>vitbok</t>
        </is>
      </c>
      <c r="BV144" t="inlineStr">
        <is>
          <t>3</t>
        </is>
      </c>
      <c r="BW144" t="inlineStr">
        <is>
          <t/>
        </is>
      </c>
      <c r="BX144" t="inlineStr">
        <is>
          <t/>
        </is>
      </c>
      <c r="BY144" t="inlineStr">
        <is>
          <t>informační dokument o kryptoaktivech, který musí vypracovat a zveřejnit vydavatelé kryptoaktiv</t>
        </is>
      </c>
      <c r="BZ144" t="inlineStr">
        <is>
          <t>oplysningsdokument, der udarbejdes og offentliggøres af udstedere af
kryptoaktiver, når de udfærdiger et offentligt udbud af kryptoaktiver i Unionen
eller søger om optagelse af kryptoaktiver til handel på en handelsplatform</t>
        </is>
      </c>
      <c r="CA144" t="inlineStr">
        <is>
          <t/>
        </is>
      </c>
      <c r="CB144" t="inlineStr">
        <is>
          <t>ενημερωτικό έγγραφο το οποίο οφείλουν να καταρτίζουν και να δημοσιεύουν οι εκδότες &lt;a href="https://iate.europa.eu/entry/result/3581681/en-el" target="_blank"&gt;κρυπτοστοιχείων&lt;/a&gt; πριν προβούν σε δημόσια προσφορά των κρυπτοστοιχείων τους στην ΕΕ ή επιδιώξουν την εισαγωγή των εν λόγω
κρυπτοπεριουσιακών στοιχείων προς διαπραγμάτευση σε μια πλατφόρμα
διαπραγμάτευσης</t>
        </is>
      </c>
      <c r="CC144" t="inlineStr">
        <is>
          <t>information
 document to be produced and published by issuers of &lt;a href="http://iate.europa.eu/entry/result/3581681/en" target="_blank"&gt;crypto-assets&lt;/a&gt; when making
 a public offer of crypto-assets in the EU or when seeking to trade
 these crypto-assets on a&lt;a href="http://iate.europa.eu/entry/result/3548128/en" target="_blank"&gt; trading platform&lt;/a&gt;</t>
        </is>
      </c>
      <c r="CD144" t="inlineStr">
        <is>
          <t>Documento informativo que deberán elaborar y publicar los los emisores de criptoactivos como requisito para ofertar sus criptoactivos en la UE o solicitar su admisión a negociación en una plataforma de negociación.</t>
        </is>
      </c>
      <c r="CE144" t="inlineStr">
        <is>
          <t/>
        </is>
      </c>
      <c r="CF144" t="inlineStr">
        <is>
          <t>tietoasiakirja, joka kryptovaran liikkeeseenlaskijan on laadittava ja julkaistava, kun se tarjoaa kryptovaraa yleisölle Euroopan unioinissa tai kun se hakee kryptovaran ottamista kaupankäynnin kohteeksi kryptovarojen kauppapaikalla</t>
        </is>
      </c>
      <c r="CG144" t="inlineStr">
        <is>
          <t>document
d’information qu’est tenu de publier un émetteur de crypto-actifs avant de proposer des jetons de monnaie électronique au
public dans l’UE ou de solliciter leur admission à la négociation sur une plateforme
de négociation</t>
        </is>
      </c>
      <c r="CH144" t="inlineStr">
        <is>
          <t/>
        </is>
      </c>
      <c r="CI144" t="inlineStr">
        <is>
          <t/>
        </is>
      </c>
      <c r="CJ144" t="inlineStr">
        <is>
          <t>kriptoeszközökre vonatkozó nyilvános ajánlattételre és/vagy 
kriptoeszközök kriptoeszköz-kereskedési platformra történő bevezetésére 
vonatkozó tájékoztató</t>
        </is>
      </c>
      <c r="CK144" t="inlineStr">
        <is>
          <t>documento
informativo che gli emittenti
di cripto-attività sono
tenuti a pubblicare per l'offerta e la
commercializzazione al pubblico di cripto-attività diverse dai &lt;i&gt;token &lt;/i&gt;collegati
ad attività e dai &lt;i&gt;token &lt;/i&gt;di moneta elettronica</t>
        </is>
      </c>
      <c r="CL144" t="inlineStr">
        <is>
          <t/>
        </is>
      </c>
      <c r="CM144" t="inlineStr">
        <is>
          <t/>
        </is>
      </c>
      <c r="CN144" t="inlineStr">
        <is>
          <t>dokument ta' informazzjoni li jiġi prodott u ppubblikat minn dawk li joħorġu l-&lt;a href="http://iate.europa.eu/entry/result/3581681/enhttp://iate.europa.eu/entry/result/3581681/en" target="_blank"&gt;kriptoassi&lt;/a&gt; meta jagħmlu offerta pubblika ta' kriptoassi fl-UE jew meta jfittxu ammissjoni ta' dawn il-kriptoassi biex jiġu nnegozjati fuq &lt;a href="https://iate.europa.eu/entry/result/3548128/en" target="_blank"&gt;pjattaforma ta' negozjar&lt;/a&gt;</t>
        </is>
      </c>
      <c r="CO144" t="inlineStr">
        <is>
          <t>informatiedocument
 met verplicht openbaar te maken informatie dat emittenten van cryptoactiva
 opstellen wanneer zij in de EU cryptoactiva aan het publiek willen aanbieden
 of om toelating van cryptoactiva tot de handel op een handelsplatform voor
 cryptoactiva verzoeken</t>
        </is>
      </c>
      <c r="CP144" t="inlineStr">
        <is>
          <t>dokument sporządzany i publikowany przez emitentów kryptoaktywów, w którym przedstawiaja oni swoje cele oraz korzyści, jakie mogą spotkać inwestorów, a także opis ryzyk związanych z przystąpieniem do projektu</t>
        </is>
      </c>
      <c r="CQ144" t="inlineStr">
        <is>
          <t>Documento de informação que deve ser preparado e publicado pelos emitentes de criptoativos aquando da oferta pública de criptoativos na União Europeia ou ao solicitar a admissão desses criptoativos à negociação numa plataforma de negociação.</t>
        </is>
      </c>
      <c r="CR144" t="inlineStr">
        <is>
          <t/>
        </is>
      </c>
      <c r="CS144" t="inlineStr">
        <is>
          <t>informačný dokument obsahujúci povinne zverejňované údaje, ktorý majú emitenti &lt;a href="https://iate.europa.eu/entry/result/3581681/sk" target="_blank"&gt;kryptoaktív&lt;/a&gt; za povinnosť vypracovať a uverejniť pri uskutočňovaní verejnej ponuky kryptoaktív v Únii alebo pri žiadosti o prijatie
 kryptoaktív na obchodovanie na &lt;a href="https://iate.europa.eu/entry/result/3548128/sk" target="_blank"&gt;obchodnej platforme&lt;/a&gt; pre kryptoaktíva</t>
        </is>
      </c>
      <c r="CT144" t="inlineStr">
        <is>
          <t/>
        </is>
      </c>
      <c r="CU144" t="inlineStr">
        <is>
          <t/>
        </is>
      </c>
    </row>
    <row r="145">
      <c r="A145" s="1" t="str">
        <f>HYPERLINK("https://iate.europa.eu/entry/result/3591043/all", "3591043")</f>
        <v>3591043</v>
      </c>
      <c r="B145" t="inlineStr">
        <is>
          <t>FINANCE;EDUCATION AND COMMUNICATIONS</t>
        </is>
      </c>
      <c r="C145" t="inlineStr">
        <is>
          <t>FINANCE|financial institutions and credit|financial services;FINANCE|free movement of capital|financial market;EDUCATION AND COMMUNICATIONS|information technology and data processing|computer system|information technology applications</t>
        </is>
      </c>
      <c r="D145" t="inlineStr">
        <is>
          <t>горна граница</t>
        </is>
      </c>
      <c r="E145" t="inlineStr">
        <is>
          <t>3</t>
        </is>
      </c>
      <c r="F145" t="inlineStr">
        <is>
          <t/>
        </is>
      </c>
      <c r="G145" t="inlineStr">
        <is>
          <t>hard cap</t>
        </is>
      </c>
      <c r="H145" t="inlineStr">
        <is>
          <t>2</t>
        </is>
      </c>
      <c r="I145" t="inlineStr">
        <is>
          <t/>
        </is>
      </c>
      <c r="J145" t="inlineStr">
        <is>
          <t>øvre beløbsgrænse</t>
        </is>
      </c>
      <c r="K145" t="inlineStr">
        <is>
          <t>2</t>
        </is>
      </c>
      <c r="L145" t="inlineStr">
        <is>
          <t/>
        </is>
      </c>
      <c r="M145" t="inlineStr">
        <is>
          <t>Obergrenze</t>
        </is>
      </c>
      <c r="N145" t="inlineStr">
        <is>
          <t>3</t>
        </is>
      </c>
      <c r="O145" t="inlineStr">
        <is>
          <t/>
        </is>
      </c>
      <c r="P145" t="inlineStr">
        <is>
          <t>ανώτατο όριο</t>
        </is>
      </c>
      <c r="Q145" t="inlineStr">
        <is>
          <t>3</t>
        </is>
      </c>
      <c r="R145" t="inlineStr">
        <is>
          <t/>
        </is>
      </c>
      <c r="S145" t="inlineStr">
        <is>
          <t>hard cap</t>
        </is>
      </c>
      <c r="T145" t="inlineStr">
        <is>
          <t>3</t>
        </is>
      </c>
      <c r="U145" t="inlineStr">
        <is>
          <t/>
        </is>
      </c>
      <c r="V145" t="inlineStr">
        <is>
          <t>tope máximo</t>
        </is>
      </c>
      <c r="W145" t="inlineStr">
        <is>
          <t>3</t>
        </is>
      </c>
      <c r="X145" t="inlineStr">
        <is>
          <t/>
        </is>
      </c>
      <c r="Y145" t="inlineStr">
        <is>
          <t>ülempiir</t>
        </is>
      </c>
      <c r="Z145" t="inlineStr">
        <is>
          <t>2</t>
        </is>
      </c>
      <c r="AA145" t="inlineStr">
        <is>
          <t/>
        </is>
      </c>
      <c r="AB145" t="inlineStr">
        <is>
          <t>maksimiraja</t>
        </is>
      </c>
      <c r="AC145" t="inlineStr">
        <is>
          <t>3</t>
        </is>
      </c>
      <c r="AD145" t="inlineStr">
        <is>
          <t/>
        </is>
      </c>
      <c r="AE145" t="inlineStr">
        <is>
          <t>plafond fixe|hard cap</t>
        </is>
      </c>
      <c r="AF145" t="inlineStr">
        <is>
          <t>3|3</t>
        </is>
      </c>
      <c r="AG145" t="inlineStr">
        <is>
          <t>|</t>
        </is>
      </c>
      <c r="AH145" t="inlineStr">
        <is>
          <t>caidhp chrua|uastairseach</t>
        </is>
      </c>
      <c r="AI145" t="inlineStr">
        <is>
          <t>3|3</t>
        </is>
      </c>
      <c r="AJ145" t="inlineStr">
        <is>
          <t>|</t>
        </is>
      </c>
      <c r="AK145" t="inlineStr">
        <is>
          <t>gornja granica</t>
        </is>
      </c>
      <c r="AL145" t="inlineStr">
        <is>
          <t>2</t>
        </is>
      </c>
      <c r="AM145" t="inlineStr">
        <is>
          <t/>
        </is>
      </c>
      <c r="AN145" t="inlineStr">
        <is>
          <t>felső határ</t>
        </is>
      </c>
      <c r="AO145" t="inlineStr">
        <is>
          <t>2</t>
        </is>
      </c>
      <c r="AP145" t="inlineStr">
        <is>
          <t/>
        </is>
      </c>
      <c r="AQ145" t="inlineStr">
        <is>
          <t>hard cap</t>
        </is>
      </c>
      <c r="AR145" t="inlineStr">
        <is>
          <t>3</t>
        </is>
      </c>
      <c r="AS145" t="inlineStr">
        <is>
          <t/>
        </is>
      </c>
      <c r="AT145" t="inlineStr">
        <is>
          <t>maksimali riba</t>
        </is>
      </c>
      <c r="AU145" t="inlineStr">
        <is>
          <t>2</t>
        </is>
      </c>
      <c r="AV145" t="inlineStr">
        <is>
          <t/>
        </is>
      </c>
      <c r="AW145" t="inlineStr">
        <is>
          <t>maksimālā robežvērtība</t>
        </is>
      </c>
      <c r="AX145" t="inlineStr">
        <is>
          <t>2</t>
        </is>
      </c>
      <c r="AY145" t="inlineStr">
        <is>
          <t/>
        </is>
      </c>
      <c r="AZ145" t="inlineStr">
        <is>
          <t>hard cap</t>
        </is>
      </c>
      <c r="BA145" t="inlineStr">
        <is>
          <t>3</t>
        </is>
      </c>
      <c r="BB145" t="inlineStr">
        <is>
          <t/>
        </is>
      </c>
      <c r="BC145" t="inlineStr">
        <is>
          <t>hard cap</t>
        </is>
      </c>
      <c r="BD145" t="inlineStr">
        <is>
          <t>3</t>
        </is>
      </c>
      <c r="BE145" t="inlineStr">
        <is>
          <t/>
        </is>
      </c>
      <c r="BF145" t="inlineStr">
        <is>
          <t>maksymalny próg emisji</t>
        </is>
      </c>
      <c r="BG145" t="inlineStr">
        <is>
          <t>3</t>
        </is>
      </c>
      <c r="BH145" t="inlineStr">
        <is>
          <t/>
        </is>
      </c>
      <c r="BI145" t="inlineStr">
        <is>
          <t>valor máximo</t>
        </is>
      </c>
      <c r="BJ145" t="inlineStr">
        <is>
          <t>3</t>
        </is>
      </c>
      <c r="BK145" t="inlineStr">
        <is>
          <t/>
        </is>
      </c>
      <c r="BL145" t="inlineStr">
        <is>
          <t>valoare maximă</t>
        </is>
      </c>
      <c r="BM145" t="inlineStr">
        <is>
          <t>2</t>
        </is>
      </c>
      <c r="BN145" t="inlineStr">
        <is>
          <t/>
        </is>
      </c>
      <c r="BO145" t="inlineStr">
        <is>
          <t>maximálny výťažok|hard cap</t>
        </is>
      </c>
      <c r="BP145" t="inlineStr">
        <is>
          <t>3|3</t>
        </is>
      </c>
      <c r="BQ145" t="inlineStr">
        <is>
          <t>|admitted</t>
        </is>
      </c>
      <c r="BR145" t="inlineStr">
        <is>
          <t>zgornja meja</t>
        </is>
      </c>
      <c r="BS145" t="inlineStr">
        <is>
          <t>3</t>
        </is>
      </c>
      <c r="BT145" t="inlineStr">
        <is>
          <t/>
        </is>
      </c>
      <c r="BU145" t="inlineStr">
        <is>
          <t>hard cap</t>
        </is>
      </c>
      <c r="BV145" t="inlineStr">
        <is>
          <t>2</t>
        </is>
      </c>
      <c r="BW145" t="inlineStr">
        <is>
          <t/>
        </is>
      </c>
      <c r="BX145" t="inlineStr">
        <is>
          <t/>
        </is>
      </c>
      <c r="BY145" t="inlineStr">
        <is>
          <t>maximální částka, kterou vydavatel kryptokativ hodlá získat</t>
        </is>
      </c>
      <c r="BZ145" t="inlineStr">
        <is>
          <t>maksimumsbeløb, som en udsteder af kryptoaktiver agter at rejse</t>
        </is>
      </c>
      <c r="CA145" t="inlineStr">
        <is>
          <t>Höchstbetrag des öffentlichen Angebots von Kryptowerten</t>
        </is>
      </c>
      <c r="CB145" t="inlineStr">
        <is>
          <t>μέγιστο
ποσό που ο εκδότης κρυπτοστοιχείων προτίθεται να αντλήσει από τη δημόσια προσφορά
των στοιχείων αυτών</t>
        </is>
      </c>
      <c r="CC145" t="inlineStr">
        <is>
          <t>maximum amount an
issuer of crypto-assets intends to raise</t>
        </is>
      </c>
      <c r="CD145" t="inlineStr">
        <is>
          <t>Importe máximo fijado para una oferta pública de criptoactivos.</t>
        </is>
      </c>
      <c r="CE145" t="inlineStr">
        <is>
          <t>avaliku pakkumise maksimumsumma</t>
        </is>
      </c>
      <c r="CF145" t="inlineStr">
        <is>
          <t>enimmäismäärä, joka kryptovarojen yleisölle tarjoamisella on tarkoitus hankkia</t>
        </is>
      </c>
      <c r="CG145" t="inlineStr">
        <is>
          <t>montant maximal de l’offre de crypto-actifs au public</t>
        </is>
      </c>
      <c r="CH145" t="inlineStr">
        <is>
          <t/>
        </is>
      </c>
      <c r="CI145" t="inlineStr">
        <is>
          <t/>
        </is>
      </c>
      <c r="CJ145" t="inlineStr">
        <is>
          <t>a kriptoeszközökre vonatkozó nyilvános ajánlattétel maximális összege</t>
        </is>
      </c>
      <c r="CK145" t="inlineStr">
        <is>
          <t>importo
fissato per un'offerta al pubblico di cripto-attività corrispondente
all'importo massimo dell'offerta al pubblico</t>
        </is>
      </c>
      <c r="CL145" t="inlineStr">
        <is>
          <t>maksimali suma, kurią galima surinkti pirminio virtualiosios valiutos siūlymo (ICO) metu</t>
        </is>
      </c>
      <c r="CM145" t="inlineStr">
        <is>
          <t/>
        </is>
      </c>
      <c r="CN145" t="inlineStr">
        <is>
          <t>ammont massimu li għandu l-intenzjoni jiġġenera dak li joħroġ il-kriptoassi</t>
        </is>
      </c>
      <c r="CO145" t="inlineStr">
        <is>
          <t>maximumbedrag
 dat een emittent van cryptoactiva met een aanbieding aan het publiek wil
 ophalen</t>
        </is>
      </c>
      <c r="CP145" t="inlineStr">
        <is>
          <t>maksymalna kwota, którą zamierza zebrać emitent kryptoaktywów</t>
        </is>
      </c>
      <c r="CQ145" t="inlineStr">
        <is>
          <t>Montante máximo que um emitente de criptoativos tenciona angariar.</t>
        </is>
      </c>
      <c r="CR145" t="inlineStr">
        <is>
          <t>cuantumul maxim pe care un emitent de criptoactive intenționează să îl colecteze</t>
        </is>
      </c>
      <c r="CS145" t="inlineStr">
        <is>
          <t>maximálna suma prostriedkov, ktorú má emitent &lt;a href="https://iate.europa.eu/entry/slideshow/1603286133433/3581681/sk" target="_blank"&gt;kryptoaktív&lt;/a&gt; v úmysle získať</t>
        </is>
      </c>
      <c r="CT145" t="inlineStr">
        <is>
          <t/>
        </is>
      </c>
      <c r="CU145" t="inlineStr">
        <is>
          <t/>
        </is>
      </c>
    </row>
    <row r="146">
      <c r="A146" s="1" t="str">
        <f>HYPERLINK("https://iate.europa.eu/entry/result/3591000/all", "3591000")</f>
        <v>3591000</v>
      </c>
      <c r="B146" t="inlineStr">
        <is>
          <t>FINANCE;EDUCATION AND COMMUNICATIONS</t>
        </is>
      </c>
      <c r="C146" t="inlineStr">
        <is>
          <t>FINANCE|financial institutions and credit|financial services;FINANCE|free movement of capital|financial market;EDUCATION AND COMMUNICATIONS|information technology and data processing|computer system|information technology applications</t>
        </is>
      </c>
      <c r="D146" t="inlineStr">
        <is>
          <t>регистър на позициите на клиента</t>
        </is>
      </c>
      <c r="E146" t="inlineStr">
        <is>
          <t>3</t>
        </is>
      </c>
      <c r="F146" t="inlineStr">
        <is>
          <t/>
        </is>
      </c>
      <c r="G146" t="inlineStr">
        <is>
          <t>rejstřík pozic zákazníka|rejstřík pozic</t>
        </is>
      </c>
      <c r="H146" t="inlineStr">
        <is>
          <t>2|2</t>
        </is>
      </c>
      <c r="I146" t="inlineStr">
        <is>
          <t>|</t>
        </is>
      </c>
      <c r="J146" t="inlineStr">
        <is>
          <t>fortegnelse over positioner|fortegnelse over kundepositioner</t>
        </is>
      </c>
      <c r="K146" t="inlineStr">
        <is>
          <t>3|3</t>
        </is>
      </c>
      <c r="L146" t="inlineStr">
        <is>
          <t>|</t>
        </is>
      </c>
      <c r="M146" t="inlineStr">
        <is>
          <t>Verzeichnis der Kundenpositionen</t>
        </is>
      </c>
      <c r="N146" t="inlineStr">
        <is>
          <t>3</t>
        </is>
      </c>
      <c r="O146" t="inlineStr">
        <is>
          <t/>
        </is>
      </c>
      <c r="P146" t="inlineStr">
        <is>
          <t>μητρώο θέσεων</t>
        </is>
      </c>
      <c r="Q146" t="inlineStr">
        <is>
          <t>3</t>
        </is>
      </c>
      <c r="R146" t="inlineStr">
        <is>
          <t/>
        </is>
      </c>
      <c r="S146" t="inlineStr">
        <is>
          <t>register of positions|position register|client’s position register</t>
        </is>
      </c>
      <c r="T146" t="inlineStr">
        <is>
          <t>3|3|3</t>
        </is>
      </c>
      <c r="U146" t="inlineStr">
        <is>
          <t>||</t>
        </is>
      </c>
      <c r="V146" t="inlineStr">
        <is>
          <t>registro de posiciones del cliente|registro de posiciones</t>
        </is>
      </c>
      <c r="W146" t="inlineStr">
        <is>
          <t>3|3</t>
        </is>
      </c>
      <c r="X146" t="inlineStr">
        <is>
          <t>|</t>
        </is>
      </c>
      <c r="Y146" t="inlineStr">
        <is>
          <t>positsioonide register</t>
        </is>
      </c>
      <c r="Z146" t="inlineStr">
        <is>
          <t>2</t>
        </is>
      </c>
      <c r="AA146" t="inlineStr">
        <is>
          <t/>
        </is>
      </c>
      <c r="AB146" t="inlineStr">
        <is>
          <t>positiorekisteri</t>
        </is>
      </c>
      <c r="AC146" t="inlineStr">
        <is>
          <t>3</t>
        </is>
      </c>
      <c r="AD146" t="inlineStr">
        <is>
          <t/>
        </is>
      </c>
      <c r="AE146" t="inlineStr">
        <is>
          <t>registre des positions</t>
        </is>
      </c>
      <c r="AF146" t="inlineStr">
        <is>
          <t>3</t>
        </is>
      </c>
      <c r="AG146" t="inlineStr">
        <is>
          <t/>
        </is>
      </c>
      <c r="AH146" t="inlineStr">
        <is>
          <t>clár suíomhanna|clár staid an chliaint|clár staideanna</t>
        </is>
      </c>
      <c r="AI146" t="inlineStr">
        <is>
          <t>3|3|3</t>
        </is>
      </c>
      <c r="AJ146" t="inlineStr">
        <is>
          <t>||</t>
        </is>
      </c>
      <c r="AK146" t="inlineStr">
        <is>
          <t>registar pozicija klijenta|registar pozicija</t>
        </is>
      </c>
      <c r="AL146" t="inlineStr">
        <is>
          <t>3|3</t>
        </is>
      </c>
      <c r="AM146" t="inlineStr">
        <is>
          <t>|</t>
        </is>
      </c>
      <c r="AN146" t="inlineStr">
        <is>
          <t>pozíció-nyilvántartás|az ügyfél pozíció-nyilvántartása</t>
        </is>
      </c>
      <c r="AO146" t="inlineStr">
        <is>
          <t>2|2</t>
        </is>
      </c>
      <c r="AP146" t="inlineStr">
        <is>
          <t>|</t>
        </is>
      </c>
      <c r="AQ146" t="inlineStr">
        <is>
          <t>registro delle posizioni</t>
        </is>
      </c>
      <c r="AR146" t="inlineStr">
        <is>
          <t>3</t>
        </is>
      </c>
      <c r="AS146" t="inlineStr">
        <is>
          <t/>
        </is>
      </c>
      <c r="AT146" t="inlineStr">
        <is>
          <t>pozicijų registras|klientų pozicijų registras</t>
        </is>
      </c>
      <c r="AU146" t="inlineStr">
        <is>
          <t>2|2</t>
        </is>
      </c>
      <c r="AV146" t="inlineStr">
        <is>
          <t>|</t>
        </is>
      </c>
      <c r="AW146" t="inlineStr">
        <is>
          <t>klienta pozīciju reģistrs</t>
        </is>
      </c>
      <c r="AX146" t="inlineStr">
        <is>
          <t>2</t>
        </is>
      </c>
      <c r="AY146" t="inlineStr">
        <is>
          <t/>
        </is>
      </c>
      <c r="AZ146" t="inlineStr">
        <is>
          <t>reġistru tal-pożizzjonijiet|reġistru tal-pożizzjonijiet tal-klijent</t>
        </is>
      </c>
      <c r="BA146" t="inlineStr">
        <is>
          <t>3|3</t>
        </is>
      </c>
      <c r="BB146" t="inlineStr">
        <is>
          <t>|</t>
        </is>
      </c>
      <c r="BC146" t="inlineStr">
        <is>
          <t>positieregister van de cliënt|positieregister</t>
        </is>
      </c>
      <c r="BD146" t="inlineStr">
        <is>
          <t>3|3</t>
        </is>
      </c>
      <c r="BE146" t="inlineStr">
        <is>
          <t>|</t>
        </is>
      </c>
      <c r="BF146" t="inlineStr">
        <is>
          <t>rejestr pozycji</t>
        </is>
      </c>
      <c r="BG146" t="inlineStr">
        <is>
          <t>3</t>
        </is>
      </c>
      <c r="BH146" t="inlineStr">
        <is>
          <t/>
        </is>
      </c>
      <c r="BI146" t="inlineStr">
        <is>
          <t>registo de posições|registo de posições do cliente</t>
        </is>
      </c>
      <c r="BJ146" t="inlineStr">
        <is>
          <t>3|3</t>
        </is>
      </c>
      <c r="BK146" t="inlineStr">
        <is>
          <t>|</t>
        </is>
      </c>
      <c r="BL146" t="inlineStr">
        <is>
          <t>registrul pozițiilor clientului</t>
        </is>
      </c>
      <c r="BM146" t="inlineStr">
        <is>
          <t>2</t>
        </is>
      </c>
      <c r="BN146" t="inlineStr">
        <is>
          <t/>
        </is>
      </c>
      <c r="BO146" t="inlineStr">
        <is>
          <t>register pozícií|register pozícií klienta</t>
        </is>
      </c>
      <c r="BP146" t="inlineStr">
        <is>
          <t>3|3</t>
        </is>
      </c>
      <c r="BQ146" t="inlineStr">
        <is>
          <t>|</t>
        </is>
      </c>
      <c r="BR146" t="inlineStr">
        <is>
          <t>register pozicij stranke|register pozicij</t>
        </is>
      </c>
      <c r="BS146" t="inlineStr">
        <is>
          <t>3|3</t>
        </is>
      </c>
      <c r="BT146" t="inlineStr">
        <is>
          <t>|</t>
        </is>
      </c>
      <c r="BU146" t="inlineStr">
        <is>
          <t>positionsregister</t>
        </is>
      </c>
      <c r="BV146" t="inlineStr">
        <is>
          <t>3</t>
        </is>
      </c>
      <c r="BW146" t="inlineStr">
        <is>
          <t/>
        </is>
      </c>
      <c r="BX146" t="inlineStr">
        <is>
          <t/>
        </is>
      </c>
      <c r="BY146" t="inlineStr">
        <is>
          <t>rejstřík, který vede poskytovatel služeb souvisejících s kryptoaktivy pro každého zákazníka a který dokládá práva zákazníka ke kryptoaktivům</t>
        </is>
      </c>
      <c r="BZ146" t="inlineStr">
        <is>
          <t>fortegnelse, der føres af en udbyder af kryptoaktivtjenester for hver kunde
med henblik på at dokumentere kundens rettigheder til kryptoaktiverne og enhver
begivenhed, der antages at skabe eller ændre kundens rettigheder</t>
        </is>
      </c>
      <c r="CA146" t="inlineStr">
        <is>
          <t/>
        </is>
      </c>
      <c r="CB146" t="inlineStr">
        <is>
          <t>μητρώο που ανοίγει και τηρεί ο πάροχος υπηρεσιών &lt;a href="https://iate.europa.eu/entry/result/3581681/en-el" target="_blank"&gt;κρυπτοστοιχείων&lt;/a&gt; για κάθε πελάτη, με σκοπό την τεκμηρίωση των δικαιωμάτων του πελάτη στα κρυπτοπεριουσιακά στοιχεία και κάθε γεγονότος που ενδέχεται να δημιουργήσει ή να τροποποιήσει δικαιώματα του πελάτη</t>
        </is>
      </c>
      <c r="CC146" t="inlineStr">
        <is>
          <t>register
 opened by a crypto-asset service provider for each client to evidence the
 client’s rights to the crypto-assets and any event likely to create or modify
 the client’s rights</t>
        </is>
      </c>
      <c r="CD146" t="inlineStr">
        <is>
          <t>Registro que deberán llevar los proveedores de servicios de criptoactivos autorizados en el que deberán consignar las posiciones abiertas a nombre de cada cliente y correspondientes a los derechos de cada cliente sobre los criptoactivos, así como cualquier movimiento que se realice siguiendo las instrucciones de sus clientes.</t>
        </is>
      </c>
      <c r="CE146" t="inlineStr">
        <is>
          <t/>
        </is>
      </c>
      <c r="CF146" t="inlineStr">
        <is>
          <t>kryptovarapalvelun tarjoajan kullekin asiakkaalle avaama positiorekisteri, josta ilmenee asiakkaan oikeudet kryptovaroihin ja tapahtumat, jotka todennäköisesti luovat asiakkaalle oikeuksia tai muuttavat asiakkaan oikeuksia</t>
        </is>
      </c>
      <c r="CG146" t="inlineStr">
        <is>
          <t>registre
ouvert au nom de chaque client et correspondant aux droits de chaque client sur
les crypto-actifs par les prestataires de services sur crypto-actifs, qui y
consignent tous mouvements faisant suite à des instructions de leurs clients</t>
        </is>
      </c>
      <c r="CH146" t="inlineStr">
        <is>
          <t/>
        </is>
      </c>
      <c r="CI146" t="inlineStr">
        <is>
          <t/>
        </is>
      </c>
      <c r="CJ146" t="inlineStr">
        <is>
          <t>kriptoeszköz-szolgáltató által vezetett nyilvántartás az ügyfelek kriptoeszközökkel kapcsolatos jogairól és a jogokat befolyásoló eseményekről</t>
        </is>
      </c>
      <c r="CK146" t="inlineStr">
        <is>
          <t>registro delle
posizioni, aperte a nome di ciascun cliente, corrispondenti ai diritti di
ciascun cliente sulle cripto-attività che i fornitori di servizi per le
cripto-attività autorizzati per la custodia e l'amministrazione di
cripto-attività per conto di terzi sono tenuti ad tenere e nel quale sono
tenuti a riportare qualsiasi movimento effettuato seguendo le istruzioni dei
loro clienti</t>
        </is>
      </c>
      <c r="CL146" t="inlineStr">
        <is>
          <t/>
        </is>
      </c>
      <c r="CM146" t="inlineStr">
        <is>
          <t/>
        </is>
      </c>
      <c r="CN146" t="inlineStr">
        <is>
          <t>reġistru miftuħ minn fornitur ta' servizz tal-kriptoassi għal kull klijent bħala evidenza tad-dritt tal-klijent għall-kriptoassi u għal kwalunkwe event li possibilment joħloq jew jibdel id-drittijiet tal-klijent</t>
        </is>
      </c>
      <c r="CO146" t="inlineStr">
        <is>
          <t>register
 dat een aanbieder van cryptoactivadiensten voor elke cliënt opent, waarin
 alle gebeurtenissen, die rechten van de cliënt kunnen doen ontstaan of
 wijzigen, worden vastgelegd</t>
        </is>
      </c>
      <c r="CP146" t="inlineStr">
        <is>
          <t/>
        </is>
      </c>
      <c r="CQ146" t="inlineStr">
        <is>
          <t>Registo aberto por um prestador de serviços de criptoativos para cada cliente para poder provar os direitos desse cliente aos criptoativos e assinalar qualquer acontecimento suscetível de criar ou alterar os direitos do cliente.</t>
        </is>
      </c>
      <c r="CR146" t="inlineStr">
        <is>
          <t>registru creat de furnizorii de servicii în materie de criptoactive pentru fiecare client cu scopul de a ține evidența drepturilor clienților la criptoactive, precum și a oricărui eveniment susceptibil să creeze sau să modifice drepturile clientului la criptoactive</t>
        </is>
      </c>
      <c r="CS146" t="inlineStr">
        <is>
          <t>register otvorený &lt;a href="https://iate.europa.eu/entry/slideshow/1603285820121/3591062/sk" target="_blank"&gt;poskytovateľom služieb kryptoaktív&lt;/a&gt; pre každého zákazníka na účely dokumentácie práv zákazníka na kryptoaktíva a každej udalosti, v dôsledku ktorej sa vytvoria alebo upravia práva zákazníka</t>
        </is>
      </c>
      <c r="CT146" t="inlineStr">
        <is>
          <t/>
        </is>
      </c>
      <c r="CU146" t="inlineStr">
        <is>
          <t/>
        </is>
      </c>
    </row>
    <row r="147">
      <c r="A147" s="1" t="str">
        <f>HYPERLINK("https://iate.europa.eu/entry/result/3590982/all", "3590982")</f>
        <v>3590982</v>
      </c>
      <c r="B147" t="inlineStr">
        <is>
          <t>EDUCATION AND COMMUNICATIONS;FINANCE</t>
        </is>
      </c>
      <c r="C147" t="inlineStr">
        <is>
          <t>EDUCATION AND COMMUNICATIONS|information technology and data processing;FINANCE</t>
        </is>
      </c>
      <c r="D147" t="inlineStr">
        <is>
          <t>европейско партньорство за блокови вериги</t>
        </is>
      </c>
      <c r="E147" t="inlineStr">
        <is>
          <t>3</t>
        </is>
      </c>
      <c r="F147" t="inlineStr">
        <is>
          <t/>
        </is>
      </c>
      <c r="G147" t="inlineStr">
        <is>
          <t>EBP|Evropské partnerství pro blockchain</t>
        </is>
      </c>
      <c r="H147" t="inlineStr">
        <is>
          <t>3|3</t>
        </is>
      </c>
      <c r="I147" t="inlineStr">
        <is>
          <t>|</t>
        </is>
      </c>
      <c r="J147" t="inlineStr">
        <is>
          <t>europæisk blockchainpartnerskab</t>
        </is>
      </c>
      <c r="K147" t="inlineStr">
        <is>
          <t>3</t>
        </is>
      </c>
      <c r="L147" t="inlineStr">
        <is>
          <t/>
        </is>
      </c>
      <c r="M147" t="inlineStr">
        <is>
          <t>Europäische Blockchain-Partnerschaft</t>
        </is>
      </c>
      <c r="N147" t="inlineStr">
        <is>
          <t>3</t>
        </is>
      </c>
      <c r="O147" t="inlineStr">
        <is>
          <t/>
        </is>
      </c>
      <c r="P147" t="inlineStr">
        <is>
          <t>ευρωπαϊκή εταιρική σχέση για την τεχνολογία αλυσίδας συστοιχιών|ευρωπαϊκή εταιρική σχέση για την αλυσίδα συστοιχιών</t>
        </is>
      </c>
      <c r="Q147" t="inlineStr">
        <is>
          <t>3|3</t>
        </is>
      </c>
      <c r="R147" t="inlineStr">
        <is>
          <t>|</t>
        </is>
      </c>
      <c r="S147" t="inlineStr">
        <is>
          <t>EBP|European Blockchain Partnership</t>
        </is>
      </c>
      <c r="T147" t="inlineStr">
        <is>
          <t>3|3</t>
        </is>
      </c>
      <c r="U147" t="inlineStr">
        <is>
          <t>|</t>
        </is>
      </c>
      <c r="V147" t="inlineStr">
        <is>
          <t>Asociación Europea de Cadena de Bloques</t>
        </is>
      </c>
      <c r="W147" t="inlineStr">
        <is>
          <t>3</t>
        </is>
      </c>
      <c r="X147" t="inlineStr">
        <is>
          <t/>
        </is>
      </c>
      <c r="Y147" t="inlineStr">
        <is>
          <t>Euroopa plokiahela partnerlus</t>
        </is>
      </c>
      <c r="Z147" t="inlineStr">
        <is>
          <t>3</t>
        </is>
      </c>
      <c r="AA147" t="inlineStr">
        <is>
          <t/>
        </is>
      </c>
      <c r="AB147" t="inlineStr">
        <is>
          <t>EBP|eurooppalainen lohkoketjukumppanuus</t>
        </is>
      </c>
      <c r="AC147" t="inlineStr">
        <is>
          <t>3|3</t>
        </is>
      </c>
      <c r="AD147" t="inlineStr">
        <is>
          <t>|</t>
        </is>
      </c>
      <c r="AE147" t="inlineStr">
        <is>
          <t>partenariat européen de la chaîne de blocs</t>
        </is>
      </c>
      <c r="AF147" t="inlineStr">
        <is>
          <t>3</t>
        </is>
      </c>
      <c r="AG147" t="inlineStr">
        <is>
          <t/>
        </is>
      </c>
      <c r="AH147" t="inlineStr">
        <is>
          <t>an Chomhpháirtíocht Eorpach Bhlocshlabhra</t>
        </is>
      </c>
      <c r="AI147" t="inlineStr">
        <is>
          <t>3</t>
        </is>
      </c>
      <c r="AJ147" t="inlineStr">
        <is>
          <t/>
        </is>
      </c>
      <c r="AK147" t="inlineStr">
        <is>
          <t>Europsko partnerstvo za lance blokova</t>
        </is>
      </c>
      <c r="AL147" t="inlineStr">
        <is>
          <t>3</t>
        </is>
      </c>
      <c r="AM147" t="inlineStr">
        <is>
          <t/>
        </is>
      </c>
      <c r="AN147" t="inlineStr">
        <is>
          <t>Európai Blokkláncpartnerség</t>
        </is>
      </c>
      <c r="AO147" t="inlineStr">
        <is>
          <t>3</t>
        </is>
      </c>
      <c r="AP147" t="inlineStr">
        <is>
          <t/>
        </is>
      </c>
      <c r="AQ147" t="inlineStr">
        <is>
          <t>partenariato europeo per la blockchain|EBP</t>
        </is>
      </c>
      <c r="AR147" t="inlineStr">
        <is>
          <t>3|3</t>
        </is>
      </c>
      <c r="AS147" t="inlineStr">
        <is>
          <t>|</t>
        </is>
      </c>
      <c r="AT147" t="inlineStr">
        <is>
          <t>Europos blokų grandinės partnerystė|EBGP</t>
        </is>
      </c>
      <c r="AU147" t="inlineStr">
        <is>
          <t>3|3</t>
        </is>
      </c>
      <c r="AV147" t="inlineStr">
        <is>
          <t>|</t>
        </is>
      </c>
      <c r="AW147" t="inlineStr">
        <is>
          <t>Eiropas Blokķēdes partnerība</t>
        </is>
      </c>
      <c r="AX147" t="inlineStr">
        <is>
          <t>3</t>
        </is>
      </c>
      <c r="AY147" t="inlineStr">
        <is>
          <t/>
        </is>
      </c>
      <c r="AZ147" t="inlineStr">
        <is>
          <t>EBP|Sħubija Ewropea tal-Blockchain</t>
        </is>
      </c>
      <c r="BA147" t="inlineStr">
        <is>
          <t>3|3</t>
        </is>
      </c>
      <c r="BB147" t="inlineStr">
        <is>
          <t>|</t>
        </is>
      </c>
      <c r="BC147" t="inlineStr">
        <is>
          <t>Europees blockchainpartnerschap</t>
        </is>
      </c>
      <c r="BD147" t="inlineStr">
        <is>
          <t>3</t>
        </is>
      </c>
      <c r="BE147" t="inlineStr">
        <is>
          <t/>
        </is>
      </c>
      <c r="BF147" t="inlineStr">
        <is>
          <t>EBP|europejskie partnerstwo na rzecz blockchain</t>
        </is>
      </c>
      <c r="BG147" t="inlineStr">
        <is>
          <t>3|3</t>
        </is>
      </c>
      <c r="BH147" t="inlineStr">
        <is>
          <t>|</t>
        </is>
      </c>
      <c r="BI147" t="inlineStr">
        <is>
          <t>Parceria Europeia de Cadeia de Blocos</t>
        </is>
      </c>
      <c r="BJ147" t="inlineStr">
        <is>
          <t>3</t>
        </is>
      </c>
      <c r="BK147" t="inlineStr">
        <is>
          <t/>
        </is>
      </c>
      <c r="BL147" t="inlineStr">
        <is>
          <t>EBP|parteneriatul european privind tehnologia &lt;i&gt;blockchain&lt;/i&gt;</t>
        </is>
      </c>
      <c r="BM147" t="inlineStr">
        <is>
          <t>3|3</t>
        </is>
      </c>
      <c r="BN147" t="inlineStr">
        <is>
          <t>|</t>
        </is>
      </c>
      <c r="BO147" t="inlineStr">
        <is>
          <t>EBP|Európske partnerstvo pre blockchain</t>
        </is>
      </c>
      <c r="BP147" t="inlineStr">
        <is>
          <t>3|3</t>
        </is>
      </c>
      <c r="BQ147" t="inlineStr">
        <is>
          <t>|</t>
        </is>
      </c>
      <c r="BR147" t="inlineStr">
        <is>
          <t>evropsko partnerstvo za blokovne verige</t>
        </is>
      </c>
      <c r="BS147" t="inlineStr">
        <is>
          <t>3</t>
        </is>
      </c>
      <c r="BT147" t="inlineStr">
        <is>
          <t/>
        </is>
      </c>
      <c r="BU147" t="inlineStr">
        <is>
          <t>europeiskt partnerskap för blockkedjeteknik|europeiskt blockkedjepartnerskap</t>
        </is>
      </c>
      <c r="BV147" t="inlineStr">
        <is>
          <t>2|2</t>
        </is>
      </c>
      <c r="BW147" t="inlineStr">
        <is>
          <t>|</t>
        </is>
      </c>
      <c r="BX147" t="inlineStr">
        <is>
          <t/>
        </is>
      </c>
      <c r="BY147" t="inlineStr">
        <is>
          <t>spolupráce evropských zemí mající za cíl vyvinout evropskou infrastrukturu blockchainových služeb</t>
        </is>
      </c>
      <c r="BZ147" t="inlineStr">
        <is>
          <t/>
        </is>
      </c>
      <c r="CA147" t="inlineStr">
        <is>
          <t>Partnerschaft, die gegründet wurde, um eine europäische Blockchain-Dienste-Infrastruktur zu entwickeln, die die Erbringung grenzüberschreitender digitaler öffentlicher Dienste mit den höchsten Sicherheits- und Datenschutzstandards unterstützt</t>
        </is>
      </c>
      <c r="CB147" t="inlineStr">
        <is>
          <t>πλατφόρμα συνεργασίας που δημιουργήθηκε το 2018 με σκοπό την ανάπτυξη υποδομής τεχνολογίας αλυσίδας συστοιχιών που μπορεί να ενισχύσει τις βασιζόμενες σε αξίες, αξιόπιστες και επικεντρωμένες στον χρήστη ψηφιακές υπηρεσίες σε διασυνοριακό επίπεδο εντός της ψηφιακής ενιαίας αγοράς</t>
        </is>
      </c>
      <c r="CC147" t="inlineStr">
        <is>
          <t>cooperation
 platform established in 2018 with a
 view to developing a blockchain infrastructure that can enhance value-based,
 trusted, user-centric digital services across borders within the Digital
 Single Market</t>
        </is>
      </c>
      <c r="CD147" t="inlineStr">
        <is>
          <t>Plataforma de cooperación creada en 2018 por la Comisión, junto con veintiún Estados miembros y Noruega, con el fin de promover una infraestructura de cadena de bloques que sustente servicios públicos digitales transfronterizos con los niveles más altos de seguridad y privacidad.</t>
        </is>
      </c>
      <c r="CE147" t="inlineStr">
        <is>
          <t/>
        </is>
      </c>
      <c r="CF147" t="inlineStr">
        <is>
          <t>vuonna 2018 perustettu yhteistyöfoorumi, jonka tarkoituksena on kehittää lohkoketjuinfrastruktuuria, jolla voidaan edistää arvoon perustuvia, luotettavia ja käyttäjälähtöisiä digitaalisia palveluja maiden rajat ylittävästi digitaalisilla sisämarkkinoilla</t>
        </is>
      </c>
      <c r="CG147" t="inlineStr">
        <is>
          <t>plateforme de coopération entre États créée en 2018 dans le
but de mettre au point une infrastructure de chaîne de blocs qui puisse
renforcer les services numériques afin que ceux-ci soient fondés sur des
valeurs, fiables et centrés sur l’utilisateur, par-delà les frontières et au
sein du marché unique numérique</t>
        </is>
      </c>
      <c r="CH147" t="inlineStr">
        <is>
          <t/>
        </is>
      </c>
      <c r="CI147" t="inlineStr">
        <is>
          <t/>
        </is>
      </c>
      <c r="CJ147" t="inlineStr">
        <is>
          <t>az uniós tagállamokat politikai szinten egyesítő, 2018-ban létrehozott együttműködés, amely a határon átnyúló értékalapú, megbízható, felhasználóközpontú digitális szolgáltatásokat elősegítő blokklánc-infrastruktúra kialakítására törekszik</t>
        </is>
      </c>
      <c r="CK147" t="inlineStr">
        <is>
          <t>partenariato
lanciato il 10 aprile 2018 per consentire agli Stati membri dell’UE e ad altri
Stati europei partecipanti di collaborare con la Commissione europea per trasformare l’enorme
potenziale della tecnologia blockchain in servizi migliori per i cittadini</t>
        </is>
      </c>
      <c r="CL147" t="inlineStr">
        <is>
          <t/>
        </is>
      </c>
      <c r="CM147" t="inlineStr">
        <is>
          <t/>
        </is>
      </c>
      <c r="CN147" t="inlineStr">
        <is>
          <t>pjattaforma ta' kooperazzjoni stabbilita fl-2018 bl-għan li tiġi żviluppata infrastruttura tal-blockchain li tista' ttejjeb is-servizzi diġitali bbażati fuq il-valur, ta' fiduċja u favur l-utent fi ħdan is-Suq Uniku Diġitali</t>
        </is>
      </c>
      <c r="CO147" t="inlineStr">
        <is>
          <t>samenwerking om een Europese blokchaininfrastructuur tot stand te brengen en grensoverschrijdende digitale overheidsdiensten met de hoogste veiligheids- en privacynormen te ondersteunen</t>
        </is>
      </c>
      <c r="CP147" t="inlineStr">
        <is>
          <t>narzędzie współpracy między państwami członkowskimi w celu wymiany doświadczeń, wiedzy fachowej w dziedzinach technicznych i regulacyjnych oraz przygotowania do uruchomienia unijnych aplikacji związanych z blockchainem</t>
        </is>
      </c>
      <c r="CQ147" t="inlineStr">
        <is>
          <t>&lt;div&gt;Plataforma de cooperação que procura desenvolver uma infraestrutura europeia de serviços de cadeia de blocos de confiança, segura e resiliente com elevados padrões em termos de privacidade, cibersegurança, interoperabilidade e eficiência energética e em conformidade com a legislação da União Europeia.&lt;/div&gt;</t>
        </is>
      </c>
      <c r="CR147" t="inlineStr">
        <is>
          <t/>
        </is>
      </c>
      <c r="CS147" t="inlineStr">
        <is>
          <t>platforma vytvorená v roku 2018 na účely spolupráce s cieľom vybudovať infraštruktúru &lt;a href="https://iate.europa.eu/entry/slideshow/1603278396639/3567231/sk" target="_blank"&gt;blockchainu&lt;/a&gt; a zlepšiť cezhraničné, spoľahlivé digitálne služby orientované na používateľa a založené na hodnotách v rámci &lt;a href="https://iate.europa.eu/entry/slideshow/1603278313161/3510729/sk" target="_blank"&gt;digitálneho jednotného trhu&lt;/a&gt;</t>
        </is>
      </c>
      <c r="CT147" t="inlineStr">
        <is>
          <t/>
        </is>
      </c>
      <c r="CU147" t="inlineStr">
        <is>
          <t/>
        </is>
      </c>
    </row>
    <row r="148">
      <c r="A148" s="1" t="str">
        <f>HYPERLINK("https://iate.europa.eu/entry/result/3591006/all", "3591006")</f>
        <v>3591006</v>
      </c>
      <c r="B148" t="inlineStr">
        <is>
          <t>PRODUCTION, TECHNOLOGY AND RESEARCH</t>
        </is>
      </c>
      <c r="C148" t="inlineStr">
        <is>
          <t>PRODUCTION, TECHNOLOGY AND RESEARCH|technology and technical regulations|technology|digital technology</t>
        </is>
      </c>
      <c r="D148" t="inlineStr">
        <is>
          <t>Международна асоциация за надеждни приложения на блоковата верига</t>
        </is>
      </c>
      <c r="E148" t="inlineStr">
        <is>
          <t>3</t>
        </is>
      </c>
      <c r="F148" t="inlineStr">
        <is>
          <t/>
        </is>
      </c>
      <c r="G148" t="inlineStr">
        <is>
          <t>INATBA|Mezinárodní asociace důvěryhodných blockchainových aplikací</t>
        </is>
      </c>
      <c r="H148" t="inlineStr">
        <is>
          <t>3|3</t>
        </is>
      </c>
      <c r="I148" t="inlineStr">
        <is>
          <t>|</t>
        </is>
      </c>
      <c r="J148" t="inlineStr">
        <is>
          <t>international sammenslutning for pålidelige blockchainapplikationer</t>
        </is>
      </c>
      <c r="K148" t="inlineStr">
        <is>
          <t>3</t>
        </is>
      </c>
      <c r="L148" t="inlineStr">
        <is>
          <t/>
        </is>
      </c>
      <c r="M148" t="inlineStr">
        <is>
          <t>Internationale Vereinigung für vertrauenswürdige Blockchain-Anwendungen</t>
        </is>
      </c>
      <c r="N148" t="inlineStr">
        <is>
          <t>3</t>
        </is>
      </c>
      <c r="O148" t="inlineStr">
        <is>
          <t/>
        </is>
      </c>
      <c r="P148" t="inlineStr">
        <is>
          <t>διεθνής ένωση για τις έμπιστες εφαρμογές αλυσίδας συστοιχιών|INATBA</t>
        </is>
      </c>
      <c r="Q148" t="inlineStr">
        <is>
          <t>3|3</t>
        </is>
      </c>
      <c r="R148" t="inlineStr">
        <is>
          <t>|</t>
        </is>
      </c>
      <c r="S148" t="inlineStr">
        <is>
          <t>International Association for Trusted Blockchain Applications|INATBA</t>
        </is>
      </c>
      <c r="T148" t="inlineStr">
        <is>
          <t>3|3</t>
        </is>
      </c>
      <c r="U148" t="inlineStr">
        <is>
          <t>|</t>
        </is>
      </c>
      <c r="V148" t="inlineStr">
        <is>
          <t>Asociación Internacional de Aplicaciones de Cadena de Bloques de Confianza</t>
        </is>
      </c>
      <c r="W148" t="inlineStr">
        <is>
          <t>3</t>
        </is>
      </c>
      <c r="X148" t="inlineStr">
        <is>
          <t/>
        </is>
      </c>
      <c r="Y148" t="inlineStr">
        <is>
          <t>usaldusväärsete plokiahelarakenduste rahvusvaheline ühendus|Rahvusvaheline Usaldusväärsete Plokiahela Kasutusalade Assotsiatsioon|INATBA</t>
        </is>
      </c>
      <c r="Z148" t="inlineStr">
        <is>
          <t>2|2|3</t>
        </is>
      </c>
      <c r="AA148" t="inlineStr">
        <is>
          <t>||</t>
        </is>
      </c>
      <c r="AB148" t="inlineStr">
        <is>
          <t>luotettujen lohkoketjusovellusten kansainvälinen järjestö|INATBA</t>
        </is>
      </c>
      <c r="AC148" t="inlineStr">
        <is>
          <t>3|3</t>
        </is>
      </c>
      <c r="AD148" t="inlineStr">
        <is>
          <t>|</t>
        </is>
      </c>
      <c r="AE148" t="inlineStr">
        <is>
          <t>Association internationale des applications de la chaîne de blocs de confiance</t>
        </is>
      </c>
      <c r="AF148" t="inlineStr">
        <is>
          <t>3</t>
        </is>
      </c>
      <c r="AG148" t="inlineStr">
        <is>
          <t/>
        </is>
      </c>
      <c r="AH148" t="inlineStr">
        <is>
          <t>Cumann Idirnáisiúnta na bhFeidhmeanna Blocshlabhra Iontaofa</t>
        </is>
      </c>
      <c r="AI148" t="inlineStr">
        <is>
          <t>3</t>
        </is>
      </c>
      <c r="AJ148" t="inlineStr">
        <is>
          <t/>
        </is>
      </c>
      <c r="AK148" t="inlineStr">
        <is>
          <t>Međunarodno udruženje za pouzdane aplikacije lanca blokova</t>
        </is>
      </c>
      <c r="AL148" t="inlineStr">
        <is>
          <t>2</t>
        </is>
      </c>
      <c r="AM148" t="inlineStr">
        <is>
          <t/>
        </is>
      </c>
      <c r="AN148" t="inlineStr">
        <is>
          <t>INATBA|Megbízható Blokkláncalkalmazások Nemzetközi Szövetsége</t>
        </is>
      </c>
      <c r="AO148" t="inlineStr">
        <is>
          <t>3|3</t>
        </is>
      </c>
      <c r="AP148" t="inlineStr">
        <is>
          <t>|</t>
        </is>
      </c>
      <c r="AQ148" t="inlineStr">
        <is>
          <t>INATBA|International Association for Trusted Blockchain Applications</t>
        </is>
      </c>
      <c r="AR148" t="inlineStr">
        <is>
          <t>3|3</t>
        </is>
      </c>
      <c r="AS148" t="inlineStr">
        <is>
          <t>|</t>
        </is>
      </c>
      <c r="AT148" t="inlineStr">
        <is>
          <t>Tarptautinė patikimų blokų grandinės prietaikų asociacija|INATBA</t>
        </is>
      </c>
      <c r="AU148" t="inlineStr">
        <is>
          <t>3|3</t>
        </is>
      </c>
      <c r="AV148" t="inlineStr">
        <is>
          <t>|</t>
        </is>
      </c>
      <c r="AW148" t="inlineStr">
        <is>
          <t>&lt;i&gt;INATBA&lt;/i&gt;|Starptautiskā uzticamo blokķēžu lietotņu asociācija</t>
        </is>
      </c>
      <c r="AX148" t="inlineStr">
        <is>
          <t>2|2</t>
        </is>
      </c>
      <c r="AY148" t="inlineStr">
        <is>
          <t>|</t>
        </is>
      </c>
      <c r="AZ148" t="inlineStr">
        <is>
          <t>Assoċjazzjoni Internazzjonali għal Applikazzjonijiet ta’ Fiduċja tal-Blockchain|INATBA</t>
        </is>
      </c>
      <c r="BA148" t="inlineStr">
        <is>
          <t>3|3</t>
        </is>
      </c>
      <c r="BB148" t="inlineStr">
        <is>
          <t>|</t>
        </is>
      </c>
      <c r="BC148" t="inlineStr">
        <is>
          <t>International Association for Trusted Blockchain Applications|Inatba</t>
        </is>
      </c>
      <c r="BD148" t="inlineStr">
        <is>
          <t>3|3</t>
        </is>
      </c>
      <c r="BE148" t="inlineStr">
        <is>
          <t>|</t>
        </is>
      </c>
      <c r="BF148" t="inlineStr">
        <is>
          <t>Międzynarodowe Stowarzyszenie Zaufanych Aplikacji Blockchain|INATBA</t>
        </is>
      </c>
      <c r="BG148" t="inlineStr">
        <is>
          <t>3|3</t>
        </is>
      </c>
      <c r="BH148" t="inlineStr">
        <is>
          <t>|</t>
        </is>
      </c>
      <c r="BI148" t="inlineStr">
        <is>
          <t>Associação Internacional para Aplicações Seguras de Cadeia de Blocos</t>
        </is>
      </c>
      <c r="BJ148" t="inlineStr">
        <is>
          <t>3</t>
        </is>
      </c>
      <c r="BK148" t="inlineStr">
        <is>
          <t/>
        </is>
      </c>
      <c r="BL148" t="inlineStr">
        <is>
          <t>Asociația internațională pentru aplicații blockchain de încredere|INATBA</t>
        </is>
      </c>
      <c r="BM148" t="inlineStr">
        <is>
          <t>3|3</t>
        </is>
      </c>
      <c r="BN148" t="inlineStr">
        <is>
          <t>|</t>
        </is>
      </c>
      <c r="BO148" t="inlineStr">
        <is>
          <t>Medzinárodná asociácia spoľahlivých blockchainových aplikácií|INATBA</t>
        </is>
      </c>
      <c r="BP148" t="inlineStr">
        <is>
          <t>3|3</t>
        </is>
      </c>
      <c r="BQ148" t="inlineStr">
        <is>
          <t>|</t>
        </is>
      </c>
      <c r="BR148" t="inlineStr">
        <is>
          <t>Mednarodno združenje za zaupanja vredno uporabo veriženja blokov</t>
        </is>
      </c>
      <c r="BS148" t="inlineStr">
        <is>
          <t>3</t>
        </is>
      </c>
      <c r="BT148" t="inlineStr">
        <is>
          <t/>
        </is>
      </c>
      <c r="BU148" t="inlineStr">
        <is>
          <t>internationella sammanslutningen för tillförlitliga blockkedjeapplikationer</t>
        </is>
      </c>
      <c r="BV148" t="inlineStr">
        <is>
          <t>3</t>
        </is>
      </c>
      <c r="BW148" t="inlineStr">
        <is>
          <t/>
        </is>
      </c>
      <c r="BX148" t="inlineStr">
        <is>
          <t/>
        </is>
      </c>
      <c r="BY148" t="inlineStr">
        <is>
          <t>iniciativa, jejímž cílem je vytvořit rámec spolupráce veřejného a soukromého sektoru na podporu zavádění technologií blockchainu and DLT</t>
        </is>
      </c>
      <c r="BZ148" t="inlineStr">
        <is>
          <t/>
        </is>
      </c>
      <c r="CA148" t="inlineStr">
        <is>
          <t/>
        </is>
      </c>
      <c r="CB148" t="inlineStr">
        <is>
          <t>πρωτοβουλία που δρομολογήθηκε από την Ευρωπαϊκή Επιτροπή με στόχο τον διάλογο με
τα ευρωπαϊκά θεσμικά όργανα, τις εθνικές κυβερνήσεις, τους ρυθμιστικούς οργανισμούς, την κοινωνία των πολιτών και την &lt;a href="https://iate.europa.eu/entry/result/3590982/en-el" target="_blank"&gt;ευρωπαϊκή εταιρική σχέση για την τεχνολογία αλυσίδας συστοιχιών&lt;/a&gt;, για τη στήριξη της υιοθέτησης και της δημιουργίας ευρωπαϊκών υποδομών &lt;a href="https://iate.europa.eu/entry/result/3571877/en-el" target="_blank"&gt;τεχνολογίας κατανεμημένου καθολικού&lt;/a&gt; και &lt;a href="https://iate.europa.eu/entry/result/3571878/en-el" target="_blank"&gt;τεχνολογίας αλυσίδας συστοιχιών&lt;/a&gt;</t>
        </is>
      </c>
      <c r="CC148" t="inlineStr">
        <is>
          <t>initiative
 launched by the European Commission bringing together industry, startups, SMEs,
 policymakers, international organisations, regulators, civil society and
 standard-setting bodies to support the mainstream adoption of &lt;a href="http://iate.europa.eu/entry/result/3567231/en" target="_blank"&gt;blockchain&lt;/a&gt; and
 &lt;a href="http://iate.europa.eu/entry/result/3571877/all" target="_blank"&gt;distributed ledger technology&lt;/a&gt; (DLT) across multiple sectors</t>
        </is>
      </c>
      <c r="CD148" t="inlineStr">
        <is>
          <t/>
        </is>
      </c>
      <c r="CE148" t="inlineStr">
        <is>
          <t>Euroopa Komisjoni algatus plokiahela ja hajusraamatu tehnoloogia kasutuselevõtu toetamiseks eri sektorites</t>
        </is>
      </c>
      <c r="CF148" t="inlineStr">
        <is>
          <t>Euroopan komission aloite, jolla saatetaan yhteen teollisuus, startup-yritykset, pk-yritykset, poliittiset päättäjät, kansainväliset järjestöt, sääntelyviranomaiset, kansalaisyhteiskunta ja standardointilaitokset tavoitteena tukea lohkoketjuteknologian ja hajautetun tilikirjan teknologian (DLT) kattavaa käyttöönottoa</t>
        </is>
      </c>
      <c r="CG148" t="inlineStr">
        <is>
          <t>association sans but lucratif de droit belge lancée
en 2019 avec l’aide de la Commission européenne réunissant des membres de
l’industrie et de la société civile, des startups, des PME, des responsables
politiques, des organisations internationales, des régulateurs et des organismes
de normalisation et dont le but est de promouvoir la chaîne de blocs et la DLT dans
divers secteurs</t>
        </is>
      </c>
      <c r="CH148" t="inlineStr">
        <is>
          <t/>
        </is>
      </c>
      <c r="CI148" t="inlineStr">
        <is>
          <t/>
        </is>
      </c>
      <c r="CJ148" t="inlineStr">
        <is>
          <t>az ipar, az innovatív induló vállalkozások, a kkv-k, a politikaformálók, a nemzetközi szervezetek, a szabályozók, a civil társadalom és szabványosító szervezetek képviselőit tömörítő, az Európai Bizottság által 2019 áprilisában indított kezdeményezés, amely a blokklánc- és a megosztott könyvelési technológiák ágazatközi felhasználásának bővítését célozza</t>
        </is>
      </c>
      <c r="CK148" t="inlineStr">
        <is>
          <t>associazione
internazionale che riunisce industria, startup, PMI, responsabili politici,
organizzazioni internazionali, regolatori, società civile e organismi di
normazione lanciata il 3 aprile 2019 con il supporto della Commissione europea
allo scopo di promuovere un modello aperto, trasparente e inclusivo di
governance per la blockchain e altre DLT a livello mondiale, sostenere l’adozione
di linee guida setoriali e di interoperabilità e stabilire un dialogo con i
regolatori e le autorità pubbliche a livello mondiale</t>
        </is>
      </c>
      <c r="CL148" t="inlineStr">
        <is>
          <t/>
        </is>
      </c>
      <c r="CM148" t="inlineStr">
        <is>
          <t/>
        </is>
      </c>
      <c r="CN148" t="inlineStr">
        <is>
          <t>inizjattiva varata mill-Kummissjoni Ewropea li tiġbor flimkien l-industrija, in-negozji l-ġodda, l-SMEs, dawk li jfasslu l-politiki, organizzazzjonijiet, regolaturi, is-soċjetà ċivili u korpi li jistabbilixxu l-istandards, biex tiġi appoġġata l-adozzjoni mainstream tal-&lt;a href="https://iate.europa.eu/entry/result/3567231/en" target="_blank"&gt;blockchain&lt;/a&gt;u tat-&lt;a href="https://iate.europa.eu/entry/result/3571877/all" target="_blank"&gt;teknoloġija ta' reġistru distribwit (DLT)&lt;/a&gt; f'setturi multipli</t>
        </is>
      </c>
      <c r="CO148" t="inlineStr">
        <is>
          <t>vereniging die overheidsinstanties, beleidsmakers, ontwikkelaars en gebruikers van blockchaintechnologie samen wil brengen om de ontwikkeling en het gebruik van blockchaintechnologie en andere gedeeldgrootboektechnologie op internationale schaal te bevorderen</t>
        </is>
      </c>
      <c r="CP148" t="inlineStr">
        <is>
          <t>globalne forum wielostronne utworzone przez Komisję Europejską, skupiające programistów, użytkowników technologii blockchain, przedstawicieli władzami publicznymi, a także organów ustalających normy w celu usunięcia przeszkód w skalowaniu innowacyjnych rozwiązań i promowaniu dobrego zarządzania</t>
        </is>
      </c>
      <c r="CQ148" t="inlineStr">
        <is>
          <t/>
        </is>
      </c>
      <c r="CR148" t="inlineStr">
        <is>
          <t/>
        </is>
      </c>
      <c r="CS148" t="inlineStr">
        <is>
          <t>globálna iniciatíva Európskej komisie s cieľom zapojiť odvetvie, startupy, malé a stredné podniky, tvorcov politík, medzinárodné organizácie, regulačné orgány, zástupcov občianskej spoločnosti a normalizačné orgány do podpory širokého zavádzania &lt;a href="https://iate.europa.eu/entry/result/3567231/sk" target="_blank"&gt;blockchainu&lt;/a&gt; a &lt;a href="https://iate.europa.eu/entry/result/3571877/sk" target="_blank"&gt;technológie distribuovaných záznamov (DLT)&lt;/a&gt; vo viacerých odvetviach</t>
        </is>
      </c>
      <c r="CT148" t="inlineStr">
        <is>
          <t/>
        </is>
      </c>
      <c r="CU148" t="inlineStr">
        <is>
          <t/>
        </is>
      </c>
    </row>
    <row r="149">
      <c r="A149" s="1" t="str">
        <f>HYPERLINK("https://iate.europa.eu/entry/result/3591005/all", "3591005")</f>
        <v>3591005</v>
      </c>
      <c r="B149" t="inlineStr">
        <is>
          <t>FINANCE</t>
        </is>
      </c>
      <c r="C149" t="inlineStr">
        <is>
          <t>FINANCE|monetary relations</t>
        </is>
      </c>
      <c r="D149" t="inlineStr">
        <is>
          <t>паричен суверенитет</t>
        </is>
      </c>
      <c r="E149" t="inlineStr">
        <is>
          <t>3</t>
        </is>
      </c>
      <c r="F149" t="inlineStr">
        <is>
          <t/>
        </is>
      </c>
      <c r="G149" t="inlineStr">
        <is>
          <t>měnová suverenita</t>
        </is>
      </c>
      <c r="H149" t="inlineStr">
        <is>
          <t>3</t>
        </is>
      </c>
      <c r="I149" t="inlineStr">
        <is>
          <t/>
        </is>
      </c>
      <c r="J149" t="inlineStr">
        <is>
          <t>monetær suverænitet</t>
        </is>
      </c>
      <c r="K149" t="inlineStr">
        <is>
          <t>3</t>
        </is>
      </c>
      <c r="L149" t="inlineStr">
        <is>
          <t/>
        </is>
      </c>
      <c r="M149" t="inlineStr">
        <is>
          <t>Währungshoheit</t>
        </is>
      </c>
      <c r="N149" t="inlineStr">
        <is>
          <t>3</t>
        </is>
      </c>
      <c r="O149" t="inlineStr">
        <is>
          <t/>
        </is>
      </c>
      <c r="P149" t="inlineStr">
        <is>
          <t>νομισματική κυριαρχία</t>
        </is>
      </c>
      <c r="Q149" t="inlineStr">
        <is>
          <t>3</t>
        </is>
      </c>
      <c r="R149" t="inlineStr">
        <is>
          <t/>
        </is>
      </c>
      <c r="S149" t="inlineStr">
        <is>
          <t>monetary sovereignty</t>
        </is>
      </c>
      <c r="T149" t="inlineStr">
        <is>
          <t>3</t>
        </is>
      </c>
      <c r="U149" t="inlineStr">
        <is>
          <t/>
        </is>
      </c>
      <c r="V149" t="inlineStr">
        <is>
          <t>soberanía monetaria</t>
        </is>
      </c>
      <c r="W149" t="inlineStr">
        <is>
          <t>3</t>
        </is>
      </c>
      <c r="X149" t="inlineStr">
        <is>
          <t/>
        </is>
      </c>
      <c r="Y149" t="inlineStr">
        <is>
          <t>rahaline suveräänsus</t>
        </is>
      </c>
      <c r="Z149" t="inlineStr">
        <is>
          <t>3</t>
        </is>
      </c>
      <c r="AA149" t="inlineStr">
        <is>
          <t/>
        </is>
      </c>
      <c r="AB149" t="inlineStr">
        <is>
          <t>rahapoliittinen suvereniteetti</t>
        </is>
      </c>
      <c r="AC149" t="inlineStr">
        <is>
          <t>3</t>
        </is>
      </c>
      <c r="AD149" t="inlineStr">
        <is>
          <t/>
        </is>
      </c>
      <c r="AE149" t="inlineStr">
        <is>
          <t>souveraineté monétaire</t>
        </is>
      </c>
      <c r="AF149" t="inlineStr">
        <is>
          <t>3</t>
        </is>
      </c>
      <c r="AG149" t="inlineStr">
        <is>
          <t/>
        </is>
      </c>
      <c r="AH149" t="inlineStr">
        <is>
          <t>ceannasacht airgeadaíochta</t>
        </is>
      </c>
      <c r="AI149" t="inlineStr">
        <is>
          <t>3</t>
        </is>
      </c>
      <c r="AJ149" t="inlineStr">
        <is>
          <t/>
        </is>
      </c>
      <c r="AK149" t="inlineStr">
        <is>
          <t>monetarna suverenost</t>
        </is>
      </c>
      <c r="AL149" t="inlineStr">
        <is>
          <t>3</t>
        </is>
      </c>
      <c r="AM149" t="inlineStr">
        <is>
          <t/>
        </is>
      </c>
      <c r="AN149" t="inlineStr">
        <is>
          <t>monetáris szuverenitás</t>
        </is>
      </c>
      <c r="AO149" t="inlineStr">
        <is>
          <t>3</t>
        </is>
      </c>
      <c r="AP149" t="inlineStr">
        <is>
          <t/>
        </is>
      </c>
      <c r="AQ149" t="inlineStr">
        <is>
          <t>sovranità monetaria</t>
        </is>
      </c>
      <c r="AR149" t="inlineStr">
        <is>
          <t>3</t>
        </is>
      </c>
      <c r="AS149" t="inlineStr">
        <is>
          <t/>
        </is>
      </c>
      <c r="AT149" t="inlineStr">
        <is>
          <t>monetarinis nepriklausomumas|monetarinis suverenumas</t>
        </is>
      </c>
      <c r="AU149" t="inlineStr">
        <is>
          <t>3|3</t>
        </is>
      </c>
      <c r="AV149" t="inlineStr">
        <is>
          <t>|</t>
        </is>
      </c>
      <c r="AW149" t="inlineStr">
        <is>
          <t>monetārā suverenitāte</t>
        </is>
      </c>
      <c r="AX149" t="inlineStr">
        <is>
          <t>3</t>
        </is>
      </c>
      <c r="AY149" t="inlineStr">
        <is>
          <t/>
        </is>
      </c>
      <c r="AZ149" t="inlineStr">
        <is>
          <t>sovranità monetarja</t>
        </is>
      </c>
      <c r="BA149" t="inlineStr">
        <is>
          <t>3</t>
        </is>
      </c>
      <c r="BB149" t="inlineStr">
        <is>
          <t/>
        </is>
      </c>
      <c r="BC149" t="inlineStr">
        <is>
          <t>monetaire soevereiniteit</t>
        </is>
      </c>
      <c r="BD149" t="inlineStr">
        <is>
          <t>3</t>
        </is>
      </c>
      <c r="BE149" t="inlineStr">
        <is>
          <t/>
        </is>
      </c>
      <c r="BF149" t="inlineStr">
        <is>
          <t>suwerenność monetarna</t>
        </is>
      </c>
      <c r="BG149" t="inlineStr">
        <is>
          <t>3</t>
        </is>
      </c>
      <c r="BH149" t="inlineStr">
        <is>
          <t/>
        </is>
      </c>
      <c r="BI149" t="inlineStr">
        <is>
          <t>soberania monetária</t>
        </is>
      </c>
      <c r="BJ149" t="inlineStr">
        <is>
          <t>3</t>
        </is>
      </c>
      <c r="BK149" t="inlineStr">
        <is>
          <t/>
        </is>
      </c>
      <c r="BL149" t="inlineStr">
        <is>
          <t>suveranitate monetară</t>
        </is>
      </c>
      <c r="BM149" t="inlineStr">
        <is>
          <t>3</t>
        </is>
      </c>
      <c r="BN149" t="inlineStr">
        <is>
          <t/>
        </is>
      </c>
      <c r="BO149" t="inlineStr">
        <is>
          <t>menová suverenita</t>
        </is>
      </c>
      <c r="BP149" t="inlineStr">
        <is>
          <t>3</t>
        </is>
      </c>
      <c r="BQ149" t="inlineStr">
        <is>
          <t/>
        </is>
      </c>
      <c r="BR149" t="inlineStr">
        <is>
          <t>monetarna suverenost</t>
        </is>
      </c>
      <c r="BS149" t="inlineStr">
        <is>
          <t>3</t>
        </is>
      </c>
      <c r="BT149" t="inlineStr">
        <is>
          <t/>
        </is>
      </c>
      <c r="BU149" t="inlineStr">
        <is>
          <t>penningpolitisk självständighet</t>
        </is>
      </c>
      <c r="BV149" t="inlineStr">
        <is>
          <t>3</t>
        </is>
      </c>
      <c r="BW149" t="inlineStr">
        <is>
          <t/>
        </is>
      </c>
      <c r="BX149" t="inlineStr">
        <is>
          <t/>
        </is>
      </c>
      <c r="BY149" t="inlineStr">
        <is>
          <t>&lt;div&gt;výkon nezadatelných práv nad měnou a nad měnovou politikou na určitém území&lt;/div&gt;</t>
        </is>
      </c>
      <c r="BZ149" t="inlineStr">
        <is>
          <t/>
        </is>
      </c>
      <c r="CA149" t="inlineStr">
        <is>
          <t/>
        </is>
      </c>
      <c r="CB149" t="inlineStr">
        <is>
          <t>ανεξαρτησία από εξωτερικές παρεμβάσεις στη διαχείριση των νομισματικών υποθέσεων</t>
        </is>
      </c>
      <c r="CC149" t="inlineStr">
        <is>
          <t>independence
 from external interference in the management of monetary affairs</t>
        </is>
      </c>
      <c r="CD149" t="inlineStr">
        <is>
          <t>Capacidad de un Estado para decidir y controlar las cuestiones relacionadas con el dinero, incluida la cantidad que hay en circulación, los tipos de interés, los tipos de cambio entre divisas, etc.</t>
        </is>
      </c>
      <c r="CE149" t="inlineStr">
        <is>
          <t>riigi õiguslik ainukontroll oma valuuta üle</t>
        </is>
      </c>
      <c r="CF149" t="inlineStr">
        <is>
          <t>riippumattomuus ulkopuolisten väliintulolta yksittäisen valtion tai rahaliiton rahapoliittisessa päätöksenteossa</t>
        </is>
      </c>
      <c r="CG149" t="inlineStr">
        <is>
          <t>concept selon lequel une entité publique (le plus souvent un
État) dispose de certains privilèges au regard de la monnaie nationale</t>
        </is>
      </c>
      <c r="CH149" t="inlineStr">
        <is>
          <t/>
        </is>
      </c>
      <c r="CI149" t="inlineStr">
        <is>
          <t/>
        </is>
      </c>
      <c r="CJ149" t="inlineStr">
        <is>
          <t>a monetáris politika külső behatásoktól mentes, független irányításának képessége</t>
        </is>
      </c>
      <c r="CK149" t="inlineStr">
        <is>
          <t>diritto o potere da parte di un soggetto giuridico (tipicamente uno Stato) di emettere o stampare moneta in linea con le sue scelte di politica monetaria</t>
        </is>
      </c>
      <c r="CL149" t="inlineStr">
        <is>
          <t/>
        </is>
      </c>
      <c r="CM149" t="inlineStr">
        <is>
          <t/>
        </is>
      </c>
      <c r="CN149" t="inlineStr">
        <is>
          <t>indipendenza minn interferenza esterna fil-ġestjoni ta' affarijiet monetarji</t>
        </is>
      </c>
      <c r="CO149" t="inlineStr">
        <is>
          <t>onafhankelijke geldpolitiek van een overheid die gericht is op de stabiliteit van de eigen munt</t>
        </is>
      </c>
      <c r="CP149" t="inlineStr">
        <is>
          <t>prawo do prowadzenia własnej polityki pieniężnej</t>
        </is>
      </c>
      <c r="CQ149" t="inlineStr">
        <is>
          <t>Independência de um país em relação às interferências externas na gestão dos seus assuntos monetários.</t>
        </is>
      </c>
      <c r="CR149" t="inlineStr">
        <is>
          <t/>
        </is>
      </c>
      <c r="CS149" t="inlineStr">
        <is>
          <t>&lt;div&gt;výkon nedeliteľných
práv nad menou a menovou politikou zo strany štátu na svojom území&lt;/div&gt;</t>
        </is>
      </c>
      <c r="CT149" t="inlineStr">
        <is>
          <t>možnost vodenja samostojne monetarne politike, pogoj za to pa sta lastna centralna banka in lastna valuta, ki omogoča vodenje samostojne deviznotečajne politike</t>
        </is>
      </c>
      <c r="CU149" t="inlineStr">
        <is>
          <t/>
        </is>
      </c>
    </row>
    <row r="150">
      <c r="A150" s="1" t="str">
        <f>HYPERLINK("https://iate.europa.eu/entry/result/3587732/all", "3587732")</f>
        <v>3587732</v>
      </c>
      <c r="B150" t="inlineStr">
        <is>
          <t>EDUCATION AND COMMUNICATIONS;FINANCE</t>
        </is>
      </c>
      <c r="C150" t="inlineStr">
        <is>
          <t>EDUCATION AND COMMUNICATIONS|information technology and data processing|computer system|information security;FINANCE</t>
        </is>
      </c>
      <c r="D150" t="inlineStr">
        <is>
          <t>свързана с цифрови технологии оперативна издръжливост</t>
        </is>
      </c>
      <c r="E150" t="inlineStr">
        <is>
          <t>3</t>
        </is>
      </c>
      <c r="F150" t="inlineStr">
        <is>
          <t/>
        </is>
      </c>
      <c r="G150" t="inlineStr">
        <is>
          <t>digitální provozní odolnost</t>
        </is>
      </c>
      <c r="H150" t="inlineStr">
        <is>
          <t>2</t>
        </is>
      </c>
      <c r="I150" t="inlineStr">
        <is>
          <t/>
        </is>
      </c>
      <c r="J150" t="inlineStr">
        <is>
          <t>digital operationel modstandsdygtighed</t>
        </is>
      </c>
      <c r="K150" t="inlineStr">
        <is>
          <t>3</t>
        </is>
      </c>
      <c r="L150" t="inlineStr">
        <is>
          <t/>
        </is>
      </c>
      <c r="M150" t="inlineStr">
        <is>
          <t>Betriebsstabilität digitaler Systeme</t>
        </is>
      </c>
      <c r="N150" t="inlineStr">
        <is>
          <t>3</t>
        </is>
      </c>
      <c r="O150" t="inlineStr">
        <is>
          <t/>
        </is>
      </c>
      <c r="P150" t="inlineStr">
        <is>
          <t>ψηφιακή λειτουργική ανθεκτικότητα</t>
        </is>
      </c>
      <c r="Q150" t="inlineStr">
        <is>
          <t>3</t>
        </is>
      </c>
      <c r="R150" t="inlineStr">
        <is>
          <t/>
        </is>
      </c>
      <c r="S150" t="inlineStr">
        <is>
          <t>digital operational resilience|digital resilience</t>
        </is>
      </c>
      <c r="T150" t="inlineStr">
        <is>
          <t>3|1</t>
        </is>
      </c>
      <c r="U150" t="inlineStr">
        <is>
          <t>|</t>
        </is>
      </c>
      <c r="V150" t="inlineStr">
        <is>
          <t>resiliencia operativa digital</t>
        </is>
      </c>
      <c r="W150" t="inlineStr">
        <is>
          <t>3</t>
        </is>
      </c>
      <c r="X150" t="inlineStr">
        <is>
          <t/>
        </is>
      </c>
      <c r="Y150" t="inlineStr">
        <is>
          <t>digitaalne tegevuskerksus</t>
        </is>
      </c>
      <c r="Z150" t="inlineStr">
        <is>
          <t>3</t>
        </is>
      </c>
      <c r="AA150" t="inlineStr">
        <is>
          <t/>
        </is>
      </c>
      <c r="AB150" t="inlineStr">
        <is>
          <t>digitaalinen häiriönsietokyky</t>
        </is>
      </c>
      <c r="AC150" t="inlineStr">
        <is>
          <t>3</t>
        </is>
      </c>
      <c r="AD150" t="inlineStr">
        <is>
          <t/>
        </is>
      </c>
      <c r="AE150" t="inlineStr">
        <is>
          <t>résilience opérationnelle numérique</t>
        </is>
      </c>
      <c r="AF150" t="inlineStr">
        <is>
          <t>3</t>
        </is>
      </c>
      <c r="AG150" t="inlineStr">
        <is>
          <t/>
        </is>
      </c>
      <c r="AH150" t="inlineStr">
        <is>
          <t>athléimneacht dhigiteach oibríochtúil|athléimneacht dhigiteach</t>
        </is>
      </c>
      <c r="AI150" t="inlineStr">
        <is>
          <t>3|3</t>
        </is>
      </c>
      <c r="AJ150" t="inlineStr">
        <is>
          <t>|</t>
        </is>
      </c>
      <c r="AK150" t="inlineStr">
        <is>
          <t>digitalna operativna otpornost</t>
        </is>
      </c>
      <c r="AL150" t="inlineStr">
        <is>
          <t>3</t>
        </is>
      </c>
      <c r="AM150" t="inlineStr">
        <is>
          <t/>
        </is>
      </c>
      <c r="AN150" t="inlineStr">
        <is>
          <t>digitális működési reziliencia</t>
        </is>
      </c>
      <c r="AO150" t="inlineStr">
        <is>
          <t>3</t>
        </is>
      </c>
      <c r="AP150" t="inlineStr">
        <is>
          <t/>
        </is>
      </c>
      <c r="AQ150" t="inlineStr">
        <is>
          <t>resilienza operativa digitale</t>
        </is>
      </c>
      <c r="AR150" t="inlineStr">
        <is>
          <t>3</t>
        </is>
      </c>
      <c r="AS150" t="inlineStr">
        <is>
          <t/>
        </is>
      </c>
      <c r="AT150" t="inlineStr">
        <is>
          <t>skaitmeninės veiklos atsparumas</t>
        </is>
      </c>
      <c r="AU150" t="inlineStr">
        <is>
          <t>3</t>
        </is>
      </c>
      <c r="AV150" t="inlineStr">
        <is>
          <t/>
        </is>
      </c>
      <c r="AW150" t="inlineStr">
        <is>
          <t>digitālās darbības noturība</t>
        </is>
      </c>
      <c r="AX150" t="inlineStr">
        <is>
          <t>3</t>
        </is>
      </c>
      <c r="AY150" t="inlineStr">
        <is>
          <t/>
        </is>
      </c>
      <c r="AZ150" t="inlineStr">
        <is>
          <t>reżiljenza operazzjonali diġitali</t>
        </is>
      </c>
      <c r="BA150" t="inlineStr">
        <is>
          <t>3</t>
        </is>
      </c>
      <c r="BB150" t="inlineStr">
        <is>
          <t/>
        </is>
      </c>
      <c r="BC150" t="inlineStr">
        <is>
          <t>digitale operationele veerkracht</t>
        </is>
      </c>
      <c r="BD150" t="inlineStr">
        <is>
          <t>3</t>
        </is>
      </c>
      <c r="BE150" t="inlineStr">
        <is>
          <t/>
        </is>
      </c>
      <c r="BF150" t="inlineStr">
        <is>
          <t>operacyjna odporność cyfrowa</t>
        </is>
      </c>
      <c r="BG150" t="inlineStr">
        <is>
          <t>3</t>
        </is>
      </c>
      <c r="BH150" t="inlineStr">
        <is>
          <t/>
        </is>
      </c>
      <c r="BI150" t="inlineStr">
        <is>
          <t>resiliência operacional digital</t>
        </is>
      </c>
      <c r="BJ150" t="inlineStr">
        <is>
          <t>3</t>
        </is>
      </c>
      <c r="BK150" t="inlineStr">
        <is>
          <t/>
        </is>
      </c>
      <c r="BL150" t="inlineStr">
        <is>
          <t>reziliență operațională digitală</t>
        </is>
      </c>
      <c r="BM150" t="inlineStr">
        <is>
          <t>3</t>
        </is>
      </c>
      <c r="BN150" t="inlineStr">
        <is>
          <t/>
        </is>
      </c>
      <c r="BO150" t="inlineStr">
        <is>
          <t>digitálna prevádzková odolnosť</t>
        </is>
      </c>
      <c r="BP150" t="inlineStr">
        <is>
          <t>3</t>
        </is>
      </c>
      <c r="BQ150" t="inlineStr">
        <is>
          <t/>
        </is>
      </c>
      <c r="BR150" t="inlineStr">
        <is>
          <t>digitalna operativna odpornost</t>
        </is>
      </c>
      <c r="BS150" t="inlineStr">
        <is>
          <t>3</t>
        </is>
      </c>
      <c r="BT150" t="inlineStr">
        <is>
          <t/>
        </is>
      </c>
      <c r="BU150" t="inlineStr">
        <is>
          <t>digital operativ motståndskraft</t>
        </is>
      </c>
      <c r="BV150" t="inlineStr">
        <is>
          <t>2</t>
        </is>
      </c>
      <c r="BW150" t="inlineStr">
        <is>
          <t/>
        </is>
      </c>
      <c r="BX150" t="inlineStr">
        <is>
          <t>способност на финансов субект да изгражда и поддържа оперативния си интегритет и пълния набор от оперативни способности, свързани с всякакви компоненти, инструменти и процеси от цифрови и свързани с данни технологии, които финансовият субект използва за извършване и подкрепа на стопанската си дейност; тя обхваща информационни и комуникационни технологии и управление на рискове, свързани със сигурността</t>
        </is>
      </c>
      <c r="BY150" t="inlineStr">
        <is>
          <t>schopnost finančního subjektu provozovat svou činnost bezpečně v digitálním prostředí</t>
        </is>
      </c>
      <c r="BZ150" t="inlineStr">
        <is>
          <t/>
        </is>
      </c>
      <c r="CA150" t="inlineStr">
        <is>
          <t/>
        </is>
      </c>
      <c r="CB150" t="inlineStr">
        <is>
          <t>ικανότητα μιας χρηματοπιστωτικής επιχείρησης να λειτουργεί πλήρως και με ασφάλεια σε ψηφιακό περιβάλλον και να διαθέτει όλες τις αναγκαίες υποδομές για τη λειτουργία αυτή</t>
        </is>
      </c>
      <c r="CC150" t="inlineStr">
        <is>
          <t>ability of a financial enterprise to operate fully and securely in a digital environment and being in possession of all necessary infrastructure to do so</t>
        </is>
      </c>
      <c r="CD150" t="inlineStr">
        <is>
          <t>Capacidad de una entidad financiera para construir, garantizar y revisar su integridad operativa desde una perspectiva tecnológica garantizando, directa o indirectamente, mediante el uso de servicios de proveedores terceros de TIC, toda la gama de capacidades relacionadas con las TIC necesarias para preservar la seguridad de las redes y los sistemas de información de los que haga uso una entidad financiera y que sustenten la prestación continuada de servicios financieros y su calidad.</t>
        </is>
      </c>
      <c r="CE150" t="inlineStr">
        <is>
          <t>finantsettevõtja võime täielikult ja turvaliselt digitaalses keskkonnas toimida ning selleks vajaliku taristu olemasolu</t>
        </is>
      </c>
      <c r="CF150" t="inlineStr">
        <is>
          <t>finanssiyrityksen kyky toimia myös poikkeustilanteissa täysipainoisesti ja turvallisesti digitaalisessa ympäristössä pitäen hallussaan kaiken tällaiseen toimiseen tarvittavan infrastruktuurin</t>
        </is>
      </c>
      <c r="CG150" t="inlineStr">
        <is>
          <t/>
        </is>
      </c>
      <c r="CH150" t="inlineStr">
        <is>
          <t/>
        </is>
      </c>
      <c r="CI150" t="inlineStr">
        <is>
          <t/>
        </is>
      </c>
      <c r="CJ150" t="inlineStr">
        <is>
          <t>pénzügyi vállalkozás azon képessége, hogy biztonságos és teljes működésre képes a digitális világban, és rendelkezik minden ehhez szükséges rendszerrel</t>
        </is>
      </c>
      <c r="CK150" t="inlineStr">
        <is>
          <t/>
        </is>
      </c>
      <c r="CL150" t="inlineStr">
        <is>
          <t/>
        </is>
      </c>
      <c r="CM150" t="inlineStr">
        <is>
          <t>finanšu nozares uzņēmuma spēja pilnībā un droši darboties digitālajā vidē, tā rīcībā esot visai šim nolūkam nepieciešamajai infrastruktūrai</t>
        </is>
      </c>
      <c r="CN150" t="inlineStr">
        <is>
          <t>il-ħila ta' impriża finanzjarja li topera b'mod sħiħ u sikur f'ambjent diġitali u jkollha l-infrastruttura kollha neċessarja biex tagħmel dan</t>
        </is>
      </c>
      <c r="CO150" t="inlineStr">
        <is>
          <t>vermogen van een financiële entiteit om al haar digitale activiteiten veilig uit te voeren en daartoe over alle noodzakelijke voorzieningen te beschikken</t>
        </is>
      </c>
      <c r="CP150" t="inlineStr">
        <is>
          <t/>
        </is>
      </c>
      <c r="CQ150" t="inlineStr">
        <is>
          <t/>
        </is>
      </c>
      <c r="CR150" t="inlineStr">
        <is>
          <t/>
        </is>
      </c>
      <c r="CS150" t="inlineStr">
        <is>
          <t>schopnosť finančného podniku v plnom rozsahu a bezpečne vyvíjať činnosť v digitálnom prostredí a mať k tomu všetku potrebnú infraštruktúru</t>
        </is>
      </c>
      <c r="CT150" t="inlineStr">
        <is>
          <t/>
        </is>
      </c>
      <c r="CU150" t="inlineStr">
        <is>
          <t/>
        </is>
      </c>
    </row>
    <row r="151">
      <c r="A151" s="1" t="str">
        <f>HYPERLINK("https://iate.europa.eu/entry/result/3591047/all", "3591047")</f>
        <v>3591047</v>
      </c>
      <c r="B151" t="inlineStr">
        <is>
          <t>FINANCE</t>
        </is>
      </c>
      <c r="C151" t="inlineStr">
        <is>
          <t>FINANCE|financial institutions and credit|financial services;FINANCE|free movement of capital|financial market</t>
        </is>
      </c>
      <c r="D151" t="inlineStr">
        <is>
          <t>значим токен, обезпечен с активи</t>
        </is>
      </c>
      <c r="E151" t="inlineStr">
        <is>
          <t>3</t>
        </is>
      </c>
      <c r="F151" t="inlineStr">
        <is>
          <t/>
        </is>
      </c>
      <c r="G151" t="inlineStr">
        <is>
          <t>významný token vázaný na aktiva</t>
        </is>
      </c>
      <c r="H151" t="inlineStr">
        <is>
          <t>2</t>
        </is>
      </c>
      <c r="I151" t="inlineStr">
        <is>
          <t/>
        </is>
      </c>
      <c r="J151" t="inlineStr">
        <is>
          <t>signifikant aktivbaseret token</t>
        </is>
      </c>
      <c r="K151" t="inlineStr">
        <is>
          <t>3</t>
        </is>
      </c>
      <c r="L151" t="inlineStr">
        <is>
          <t/>
        </is>
      </c>
      <c r="M151" t="inlineStr">
        <is>
          <t>signifikantes wertreferenziertes Token</t>
        </is>
      </c>
      <c r="N151" t="inlineStr">
        <is>
          <t>3</t>
        </is>
      </c>
      <c r="O151" t="inlineStr">
        <is>
          <t/>
        </is>
      </c>
      <c r="P151" t="inlineStr">
        <is>
          <t>σημαντικό ψηφιακό κέρμα με εγγύηση περιουσιακών στοιχείων</t>
        </is>
      </c>
      <c r="Q151" t="inlineStr">
        <is>
          <t>3</t>
        </is>
      </c>
      <c r="R151" t="inlineStr">
        <is>
          <t/>
        </is>
      </c>
      <c r="S151" t="inlineStr">
        <is>
          <t>significant asset-referenced token|significant ART</t>
        </is>
      </c>
      <c r="T151" t="inlineStr">
        <is>
          <t>3|1</t>
        </is>
      </c>
      <c r="U151" t="inlineStr">
        <is>
          <t>|</t>
        </is>
      </c>
      <c r="V151" t="inlineStr">
        <is>
          <t>ficha significativa referenciada a activos</t>
        </is>
      </c>
      <c r="W151" t="inlineStr">
        <is>
          <t>3</t>
        </is>
      </c>
      <c r="X151" t="inlineStr">
        <is>
          <t/>
        </is>
      </c>
      <c r="Y151" t="inlineStr">
        <is>
          <t>oluline varapõhine token</t>
        </is>
      </c>
      <c r="Z151" t="inlineStr">
        <is>
          <t>3</t>
        </is>
      </c>
      <c r="AA151" t="inlineStr">
        <is>
          <t/>
        </is>
      </c>
      <c r="AB151" t="inlineStr">
        <is>
          <t>merkittävä referenssivaratoken</t>
        </is>
      </c>
      <c r="AC151" t="inlineStr">
        <is>
          <t>3</t>
        </is>
      </c>
      <c r="AD151" t="inlineStr">
        <is>
          <t/>
        </is>
      </c>
      <c r="AE151" t="inlineStr">
        <is>
          <t>jeton se référant à des actifs et revêtant une importance significative</t>
        </is>
      </c>
      <c r="AF151" t="inlineStr">
        <is>
          <t>3</t>
        </is>
      </c>
      <c r="AG151" t="inlineStr">
        <is>
          <t/>
        </is>
      </c>
      <c r="AH151" t="inlineStr">
        <is>
          <t>comhartha sócmhainn‑tagartha suntasach|licín sócmhainn‑tagartha suntasach</t>
        </is>
      </c>
      <c r="AI151" t="inlineStr">
        <is>
          <t>3|3</t>
        </is>
      </c>
      <c r="AJ151" t="inlineStr">
        <is>
          <t>|</t>
        </is>
      </c>
      <c r="AK151" t="inlineStr">
        <is>
          <t>značajni token vezan uz imovinu</t>
        </is>
      </c>
      <c r="AL151" t="inlineStr">
        <is>
          <t>3</t>
        </is>
      </c>
      <c r="AM151" t="inlineStr">
        <is>
          <t/>
        </is>
      </c>
      <c r="AN151" t="inlineStr">
        <is>
          <t>jelentős eszközalapú token</t>
        </is>
      </c>
      <c r="AO151" t="inlineStr">
        <is>
          <t>3</t>
        </is>
      </c>
      <c r="AP151" t="inlineStr">
        <is>
          <t/>
        </is>
      </c>
      <c r="AQ151" t="inlineStr">
        <is>
          <t>token collegati ad attività significativi</t>
        </is>
      </c>
      <c r="AR151" t="inlineStr">
        <is>
          <t>3</t>
        </is>
      </c>
      <c r="AS151" t="inlineStr">
        <is>
          <t/>
        </is>
      </c>
      <c r="AT151" t="inlineStr">
        <is>
          <t>reikšmingas su turtu susietas žetonas</t>
        </is>
      </c>
      <c r="AU151" t="inlineStr">
        <is>
          <t>3</t>
        </is>
      </c>
      <c r="AV151" t="inlineStr">
        <is>
          <t/>
        </is>
      </c>
      <c r="AW151" t="inlineStr">
        <is>
          <t>nozīmīgs aktīviem piesaistīts žetons</t>
        </is>
      </c>
      <c r="AX151" t="inlineStr">
        <is>
          <t>2</t>
        </is>
      </c>
      <c r="AY151" t="inlineStr">
        <is>
          <t/>
        </is>
      </c>
      <c r="AZ151" t="inlineStr">
        <is>
          <t>token irreferenzjat ma' assi sinfikanti</t>
        </is>
      </c>
      <c r="BA151" t="inlineStr">
        <is>
          <t>3</t>
        </is>
      </c>
      <c r="BB151" t="inlineStr">
        <is>
          <t/>
        </is>
      </c>
      <c r="BC151" t="inlineStr">
        <is>
          <t>significant asset-referenced token</t>
        </is>
      </c>
      <c r="BD151" t="inlineStr">
        <is>
          <t>3</t>
        </is>
      </c>
      <c r="BE151" t="inlineStr">
        <is>
          <t/>
        </is>
      </c>
      <c r="BF151" t="inlineStr">
        <is>
          <t>znaczący token powiązany z aktywami</t>
        </is>
      </c>
      <c r="BG151" t="inlineStr">
        <is>
          <t>3</t>
        </is>
      </c>
      <c r="BH151" t="inlineStr">
        <is>
          <t/>
        </is>
      </c>
      <c r="BI151" t="inlineStr">
        <is>
          <t>criptoficha referenciada a ativos significativa</t>
        </is>
      </c>
      <c r="BJ151" t="inlineStr">
        <is>
          <t>3</t>
        </is>
      </c>
      <c r="BK151" t="inlineStr">
        <is>
          <t/>
        </is>
      </c>
      <c r="BL151" t="inlineStr">
        <is>
          <t>token semnificativ raportat la active</t>
        </is>
      </c>
      <c r="BM151" t="inlineStr">
        <is>
          <t>3</t>
        </is>
      </c>
      <c r="BN151" t="inlineStr">
        <is>
          <t/>
        </is>
      </c>
      <c r="BO151" t="inlineStr">
        <is>
          <t>významný token krytý aktívami</t>
        </is>
      </c>
      <c r="BP151" t="inlineStr">
        <is>
          <t>3</t>
        </is>
      </c>
      <c r="BQ151" t="inlineStr">
        <is>
          <t/>
        </is>
      </c>
      <c r="BR151" t="inlineStr">
        <is>
          <t>pomembni žeton, vezan na sredstva</t>
        </is>
      </c>
      <c r="BS151" t="inlineStr">
        <is>
          <t>3</t>
        </is>
      </c>
      <c r="BT151" t="inlineStr">
        <is>
          <t/>
        </is>
      </c>
      <c r="BU151" t="inlineStr">
        <is>
          <t>betydande tillgångsanknutna token</t>
        </is>
      </c>
      <c r="BV151" t="inlineStr">
        <is>
          <t>3</t>
        </is>
      </c>
      <c r="BW151" t="inlineStr">
        <is>
          <t/>
        </is>
      </c>
      <c r="BX151" t="inlineStr">
        <is>
          <t/>
        </is>
      </c>
      <c r="BY151" t="inlineStr">
        <is>
          <t>token vázaný na aktiva, který může představovat větší rizika pro finanční stabilitu než jiná kryptoaktiva a tokeny vázané na aktiva s omezenější emisí</t>
        </is>
      </c>
      <c r="BZ151" t="inlineStr">
        <is>
          <t>aktivbaseret token af stort omfang, der kan udgøre en større risiko for den
finansielle stabilitet end andre kryptoaktiver og aktivbaserede tokens med en
mere begrænset udstedelse, og som derfor kan være underlagt strengere krav</t>
        </is>
      </c>
      <c r="CA151" t="inlineStr">
        <is>
          <t/>
        </is>
      </c>
      <c r="CB151" t="inlineStr">
        <is>
          <t>μεγάλης κλίμακας &lt;a href="https://iate.europa.eu/entry/result/3591093/en-el" target="_blank"&gt;ψηφιακό κέρμα με εγγύηση περιουσιακών στοιχείων&lt;/a&gt;το οποίο μπορεί να ενέχει μεγαλύτερους κινδύνους για τη χρηματοπιστωτική σταθερότητα σε σύγκριση με άλλα
&lt;a href="https://iate.europa.eu/entry/result/3581681/en-el" target="_blank"&gt;κρυπτοστοιχεία&lt;/a&gt; και ψηφιακά κέρματα με εγγύηση περιουσιακών
στοιχείων πιο περιορισμένης έκδοσης και επομένως θα πρέπει να υπόκειται σε
αυστηρότερες απαιτήσεις</t>
        </is>
      </c>
      <c r="CC151" t="inlineStr">
        <is>
          <t>large-scale &lt;a href="http://iate.europa.eu/entry/result/3591093/en" target="_blank"&gt;asset-referenced token&lt;/a&gt; likely to pose greater risks to financial stability than other &lt;a href="http://iate.europa.eu/entry/result/3581681/en" target="_blank"&gt;crypto-assets&lt;/a&gt; and asset-referenced tokens with more limited issuance, and thus to be subject
to more stringent requirements</t>
        </is>
      </c>
      <c r="CD151" t="inlineStr">
        <is>
          <t>&lt;div&gt;&lt;a href="https://iate.europa.eu/entry/slideshow/1610045048682/3591093/es" target="_blank"&gt;Ficha referenciada a activos&lt;/a&gt; que la Autoridad Bancaria Europea clasifica como significativa sobre la base de los siguientes criterios:&lt;/div&gt;&lt;div&gt;a) las dimensiones de la base de clientes de los promotores de las fichas referenciadas a activos, los accionistas del emisor de fichas referenciadas a activos o de cualquiera de las entidades terceras a que se refiere el artículo 30, apartado 5, letra h), de la propuesta de Reglamento relativo a los mercados de criptoactivos;&lt;/div&gt;&lt;div&gt;b) el valor de las fichas referenciadas a activos emitidas o, en su caso, su capitalización bursátil;&lt;/div&gt;&lt;div&gt;c) el número y el valor de las operaciones realizadas con esas fichas referenciadas a activos;&lt;/div&gt;&lt;div&gt;d)el volumen de la reserva de activos del emisor de las fichas referenciadas a activos;&lt;/div&gt;&lt;div&gt;e) la importancia de las actividades transfronterizas del emisor de las fichas referenciadas a activos, incluido el número de Estados miembros en los que se utilizan las fichas referenciadas a activos, el uso de estas para pagos y envíos de dinero transfronterizos y el número de Estados miembros en los que están establecidas las entidades terceras a que se refiere el artículo 30, apartado 5, letra h), de la propuesta de Reglamento relativo a los mercados de criptoactivos;&lt;/div&gt;&lt;div&gt;f)la interconexión con el sistema financiero.&lt;br&gt;&lt;/div&gt;</t>
        </is>
      </c>
      <c r="CE151" t="inlineStr">
        <is>
          <t/>
        </is>
      </c>
      <c r="CF151" t="inlineStr">
        <is>
          <t>laajassa käytössä oleva referenssivaratoken, johon todennäköisesti liittyy suurempi rahoitusvakauteen kohdistuva riski kuin muihin liikkeeseenlaskulta suppeampiin kryptovaroihin ja referenssivaratokeneihin ja johon tämän vuoksi sovelletaan tiukempia vaatimuksia</t>
        </is>
      </c>
      <c r="CG151" t="inlineStr">
        <is>
          <t>&lt;div&gt;jeton se référant à des actifs classés par l’Autorité
bancaire européenne sur la base des critères suivants: &lt;/div&gt;&lt;div&gt;a) la taille de la clientèle des promoteurs des jetons se
référant à des actifs, des actionnaires de l’émetteur des jetons se référant à
des actifs ou des entités tierces; &lt;/div&gt;&lt;div&gt;b) la valeur des jetons émis ou, le cas échéant, leur
capitalisation boursière; &lt;/div&gt;&lt;div&gt;c) le nombre et la
valeur des transactions portant sur ces jetons; &lt;/div&gt;&lt;div&gt;d) le volume de la
réserve d’actifs de l’émetteur des jetons; &lt;/div&gt;&lt;div&gt;e) l’importance des
activités transfrontières de l’émetteur des jetons, notamment le nombre d’États
membres dans lesquels ils sont utilisés, leur utilisation pour des paiements
transfrontières et des envois de fonds et le nombre d’États membres dans
lesquels les entités tierces sont établies; &lt;/div&gt;&lt;div&gt;f) l’interconnexion avec le système financier&lt;br&gt;&lt;/div&gt;</t>
        </is>
      </c>
      <c r="CH151" t="inlineStr">
        <is>
          <t/>
        </is>
      </c>
      <c r="CI151" t="inlineStr">
        <is>
          <t/>
        </is>
      </c>
      <c r="CJ151" t="inlineStr">
        <is>
          <t>nagy volumenben kibocsátott eszközalapú tokenek, amelyek más kriptoeszközökhöz képest nagyobb kockázatot jelentenek a pénzügyi stabilitásra nézve, emiatt szigorúbb szabályozás alá esnek</t>
        </is>
      </c>
      <c r="CK151" t="inlineStr">
        <is>
          <t>token collegati ad attività considerati significativi a causa della clientela potenzialmente ampia dei loro promotori e azionisti, del livello potenzialmente elevato della loro capitalizzazione di mercato, delle possibili dimensioni della riserva di attività a garanzia del valore di tali token collegati ad attività, del numero potenzialmente elevato di operazioni, della possibile interconnessione con il sistema finanziario o del possibile utilizzo transfrontaliero di tali cripto-attività</t>
        </is>
      </c>
      <c r="CL151" t="inlineStr">
        <is>
          <t>didelio masto su turtu susietas žetonas, galintis kelti didesnę riziką finansiniam stabilumui nei kitas ribotos emisijos kriptoturtas ir su turtu susieti žetonai</t>
        </is>
      </c>
      <c r="CM151" t="inlineStr">
        <is>
          <t/>
        </is>
      </c>
      <c r="CN151" t="inlineStr">
        <is>
          <t>token irreferenzjat ma' assi fuq skala kbira li possibilment joħloq riskji akbar għall-istabbiltà finanzjarja minn kriptoassi jew tokens irreferenzjati ma' assi oħra bi ħruġ iktar limitat, u b'hekk li jkun soġġett għal rekwiżiti iktar stretti</t>
        </is>
      </c>
      <c r="CO151" t="inlineStr">
        <is>
          <t>grootschalig
 token dat grotere risico's voor de financiële stabiliteit inhoudt dan andere
 cryptoactiva en dan asset-referenced tokens met beperktere uitgiften, dat als
 als ruilmiddel kan worden gebruikt en om grote volumes betalingstransacties
 grensoverschrijdend uit te voeren</t>
        </is>
      </c>
      <c r="CP151" t="inlineStr">
        <is>
          <t/>
        </is>
      </c>
      <c r="CQ151" t="inlineStr">
        <is>
          <t>Criptoativo referenciado de grande escala suscetível de apresentar maiores riscos para a estabilidade financeira do que outros criptoativos e criptoativos referenciados com emissão mais limitada e, por conseguinte, sujeito a requisitos mais rigorosos.</t>
        </is>
      </c>
      <c r="CR151" t="inlineStr">
        <is>
          <t>token asociat activelor de mari dimensiuni, susceptibil de a prezenta riscuri mai mari pentru stabilitatea financiară decât alte tokenuri asociate activelor cu emiteri mai limitate și care, prin urmare, face obiectul unor cerințe mai stricte</t>
        </is>
      </c>
      <c r="CS151" t="inlineStr">
        <is>
          <t>token krytý aktívami vyznačujúci sa veľkým rozsahom pravdepodobne predstavujúcim väčšie
 riziká pre finančnú stabilitu než iné &lt;a href="https://iate.europa.eu/entry/result/3581681/sk" target="_blank"&gt;kryptoaktíva&lt;/a&gt; a &lt;a href="https://iate.europa.eu/entry/result/3591093/sk" target="_blank"&gt;tokeny kryté aktívami&lt;/a&gt; s obmedzenejšou
 emisiou</t>
        </is>
      </c>
      <c r="CT151" t="inlineStr">
        <is>
          <t/>
        </is>
      </c>
      <c r="CU151" t="inlineStr">
        <is>
          <t/>
        </is>
      </c>
    </row>
    <row r="152">
      <c r="A152" s="1" t="str">
        <f>HYPERLINK("https://iate.europa.eu/entry/result/3591051/all", "3591051")</f>
        <v>3591051</v>
      </c>
      <c r="B152" t="inlineStr">
        <is>
          <t>FINANCE</t>
        </is>
      </c>
      <c r="C152" t="inlineStr">
        <is>
          <t>FINANCE|financial institutions and credit|financial services;FINANCE|free movement of capital|financial market</t>
        </is>
      </c>
      <c r="D152" t="inlineStr">
        <is>
          <t>пакет за цифровите финансови услуги</t>
        </is>
      </c>
      <c r="E152" t="inlineStr">
        <is>
          <t>3</t>
        </is>
      </c>
      <c r="F152" t="inlineStr">
        <is>
          <t/>
        </is>
      </c>
      <c r="G152" t="inlineStr">
        <is>
          <t>balíček pro oblast digitálních financí</t>
        </is>
      </c>
      <c r="H152" t="inlineStr">
        <is>
          <t>3</t>
        </is>
      </c>
      <c r="I152" t="inlineStr">
        <is>
          <t/>
        </is>
      </c>
      <c r="J152" t="inlineStr">
        <is>
          <t>pakke om digital finans</t>
        </is>
      </c>
      <c r="K152" t="inlineStr">
        <is>
          <t>3</t>
        </is>
      </c>
      <c r="L152" t="inlineStr">
        <is>
          <t/>
        </is>
      </c>
      <c r="M152" t="inlineStr">
        <is>
          <t>Paket zur Digitalisierung des Finanzsektors</t>
        </is>
      </c>
      <c r="N152" t="inlineStr">
        <is>
          <t>3</t>
        </is>
      </c>
      <c r="O152" t="inlineStr">
        <is>
          <t/>
        </is>
      </c>
      <c r="P152" t="inlineStr">
        <is>
          <t>δέσμη μέτρων για τον ψηφιακό χρηματοοικονομικό τομέα</t>
        </is>
      </c>
      <c r="Q152" t="inlineStr">
        <is>
          <t>3</t>
        </is>
      </c>
      <c r="R152" t="inlineStr">
        <is>
          <t/>
        </is>
      </c>
      <c r="S152" t="inlineStr">
        <is>
          <t>digital finance package</t>
        </is>
      </c>
      <c r="T152" t="inlineStr">
        <is>
          <t>3</t>
        </is>
      </c>
      <c r="U152" t="inlineStr">
        <is>
          <t/>
        </is>
      </c>
      <c r="V152" t="inlineStr">
        <is>
          <t>paquete de finanzas digitales</t>
        </is>
      </c>
      <c r="W152" t="inlineStr">
        <is>
          <t>3</t>
        </is>
      </c>
      <c r="X152" t="inlineStr">
        <is>
          <t/>
        </is>
      </c>
      <c r="Y152" t="inlineStr">
        <is>
          <t>digirahanduse pakett</t>
        </is>
      </c>
      <c r="Z152" t="inlineStr">
        <is>
          <t>3</t>
        </is>
      </c>
      <c r="AA152" t="inlineStr">
        <is>
          <t/>
        </is>
      </c>
      <c r="AB152" t="inlineStr">
        <is>
          <t>digitaalisen rahoituksen paketti|digitaalista rahoitusta koskeva paketti</t>
        </is>
      </c>
      <c r="AC152" t="inlineStr">
        <is>
          <t>3|3</t>
        </is>
      </c>
      <c r="AD152" t="inlineStr">
        <is>
          <t>|</t>
        </is>
      </c>
      <c r="AE152" t="inlineStr">
        <is>
          <t/>
        </is>
      </c>
      <c r="AF152" t="inlineStr">
        <is>
          <t/>
        </is>
      </c>
      <c r="AG152" t="inlineStr">
        <is>
          <t/>
        </is>
      </c>
      <c r="AH152" t="inlineStr">
        <is>
          <t>pacáiste airgeadais dhigitigh</t>
        </is>
      </c>
      <c r="AI152" t="inlineStr">
        <is>
          <t>3</t>
        </is>
      </c>
      <c r="AJ152" t="inlineStr">
        <is>
          <t/>
        </is>
      </c>
      <c r="AK152" t="inlineStr">
        <is>
          <t>paket o digitalnim financijama</t>
        </is>
      </c>
      <c r="AL152" t="inlineStr">
        <is>
          <t>3</t>
        </is>
      </c>
      <c r="AM152" t="inlineStr">
        <is>
          <t/>
        </is>
      </c>
      <c r="AN152" t="inlineStr">
        <is>
          <t>digitális pénzügyi csomag</t>
        </is>
      </c>
      <c r="AO152" t="inlineStr">
        <is>
          <t>3</t>
        </is>
      </c>
      <c r="AP152" t="inlineStr">
        <is>
          <t/>
        </is>
      </c>
      <c r="AQ152" t="inlineStr">
        <is>
          <t>pacchetto sulla finanza digitale</t>
        </is>
      </c>
      <c r="AR152" t="inlineStr">
        <is>
          <t>3</t>
        </is>
      </c>
      <c r="AS152" t="inlineStr">
        <is>
          <t/>
        </is>
      </c>
      <c r="AT152" t="inlineStr">
        <is>
          <t>skaitmeninių finansų dokumentų rinkinys</t>
        </is>
      </c>
      <c r="AU152" t="inlineStr">
        <is>
          <t>3</t>
        </is>
      </c>
      <c r="AV152" t="inlineStr">
        <is>
          <t/>
        </is>
      </c>
      <c r="AW152" t="inlineStr">
        <is>
          <t>digitālās finanšu darbības pakete</t>
        </is>
      </c>
      <c r="AX152" t="inlineStr">
        <is>
          <t>2</t>
        </is>
      </c>
      <c r="AY152" t="inlineStr">
        <is>
          <t/>
        </is>
      </c>
      <c r="AZ152" t="inlineStr">
        <is>
          <t>pakkett dwar il-finanzi diġitali</t>
        </is>
      </c>
      <c r="BA152" t="inlineStr">
        <is>
          <t>3</t>
        </is>
      </c>
      <c r="BB152" t="inlineStr">
        <is>
          <t/>
        </is>
      </c>
      <c r="BC152" t="inlineStr">
        <is>
          <t>pakket digitaal geldwezen|pakket digitale financiën</t>
        </is>
      </c>
      <c r="BD152" t="inlineStr">
        <is>
          <t>3|2</t>
        </is>
      </c>
      <c r="BE152" t="inlineStr">
        <is>
          <t>|</t>
        </is>
      </c>
      <c r="BF152" t="inlineStr">
        <is>
          <t>pakiet dotyczący finansów cyfrowych</t>
        </is>
      </c>
      <c r="BG152" t="inlineStr">
        <is>
          <t>3</t>
        </is>
      </c>
      <c r="BH152" t="inlineStr">
        <is>
          <t/>
        </is>
      </c>
      <c r="BI152" t="inlineStr">
        <is>
          <t>pacote Finança Digital|Pacote Finanças Digitais</t>
        </is>
      </c>
      <c r="BJ152" t="inlineStr">
        <is>
          <t>3|3</t>
        </is>
      </c>
      <c r="BK152" t="inlineStr">
        <is>
          <t>preferred|</t>
        </is>
      </c>
      <c r="BL152" t="inlineStr">
        <is>
          <t>pachetul privind finanțele digitale</t>
        </is>
      </c>
      <c r="BM152" t="inlineStr">
        <is>
          <t>3</t>
        </is>
      </c>
      <c r="BN152" t="inlineStr">
        <is>
          <t/>
        </is>
      </c>
      <c r="BO152" t="inlineStr">
        <is>
          <t>balík v oblasti digitálnych financií|balík digitálnych financií</t>
        </is>
      </c>
      <c r="BP152" t="inlineStr">
        <is>
          <t>3|3</t>
        </is>
      </c>
      <c r="BQ152" t="inlineStr">
        <is>
          <t>|</t>
        </is>
      </c>
      <c r="BR152" t="inlineStr">
        <is>
          <t>sveženj o digitalnih financah</t>
        </is>
      </c>
      <c r="BS152" t="inlineStr">
        <is>
          <t>3</t>
        </is>
      </c>
      <c r="BT152" t="inlineStr">
        <is>
          <t/>
        </is>
      </c>
      <c r="BU152" t="inlineStr">
        <is>
          <t>paketet för digitalisering av finanssektorn</t>
        </is>
      </c>
      <c r="BV152" t="inlineStr">
        <is>
          <t>3</t>
        </is>
      </c>
      <c r="BW152" t="inlineStr">
        <is>
          <t/>
        </is>
      </c>
      <c r="BX152" t="inlineStr">
        <is>
          <t/>
        </is>
      </c>
      <c r="BY152" t="inlineStr">
        <is>
          <t>dvě strategie a čtyři návrhy právních předpisů v oblasti digitálních financí, které předložila Evropská komise v září 2020</t>
        </is>
      </c>
      <c r="BZ152" t="inlineStr">
        <is>
          <t/>
        </is>
      </c>
      <c r="CA152" t="inlineStr">
        <is>
          <t>Maßnahmenpaket, das darauf abzielt, das Innovations- und Wettbewerbspotenzial des digitalen Finanzwesens weiter zu erschließen und zu fördern und gleichzeitig mögliche Risiken zu mindern</t>
        </is>
      </c>
      <c r="CB152" t="inlineStr">
        <is>
          <t>δέσμη τεσσάρων νομοθετικών προτάσεων συνοδευόμενη από δύο ανακοινώσεις, σχετικά με μια &lt;a href="https://iate.europa.eu/entry/result/3589037/en-el" target="_blank"&gt;στρατηγική για τον ψηφιακό χρηματοοικονομικό τομέα&lt;/a&gt; και μια &lt;a href="https://iate.europa.eu/entry/result/3589294/en-el" target="_blank"&gt;στρατηγική για τις πληρωμές λιανικής&lt;/a&gt;, που παρουσίασε η Ευρωπαϊκή Επιτροπή το φθινόπωρο του 2020, με στόχο να διασφαλιστεί ότι το κανονιστικό πλαίσιο της ΕΕ για τις χρηματοπιστωτικές υπηρεσίες ευνοεί την καινοτομία και δεν θέτει εμπόδια στην εφαρμογή νέων τεχνολογιών</t>
        </is>
      </c>
      <c r="CC152" t="inlineStr">
        <is>
          <t>set of four
legislative proposals accompanied by two communications, on a &lt;a href="http://iate.europa.eu/entry/result/3589037/en" target="_blank"&gt;digital finance strategy&lt;/a&gt; and on a &lt;a href="http://iate.europa.eu/entry/result/3589294/en" target="_blank"&gt;retail payments strategy&lt;/a&gt;, presented by the European Commission in autumn 2020, aimed at ensuring that the EU
financial services regulatory framework is innovation-friendly and does not
pose obstacles to the application of new technologies</t>
        </is>
      </c>
      <c r="CD152" t="inlineStr">
        <is>
          <t>Conjunto de cuatro propuestas legislativas presentadas por la Comisión Europea en otoño de 2020, a saber, una propuesta de Reglamento relativo a los mercados de criptoactivos; una propuesta de régimen piloto sobre infraestructuras del mercado basadas en la tecnología de registro descentralizado (TRD); una propuesta relativa a la resiliencia operativa digital; y una propuesta para aclarar o modificar determinadas normas conexas de la UE en materia de servicios financieros.</t>
        </is>
      </c>
      <c r="CE152" t="inlineStr">
        <is>
          <t>neljast õigusakti ettepanekust ja kahest teatisest koosnev pakett, mille Euroopa Komisjon esitas 2020. aasta sügisel ja mille eesmärk on tagada, et ELi finantsteenuste õigusraamistik oleks innovatsioonisõbralik ega takistaks uute tehnoloogiate rakendamist</t>
        </is>
      </c>
      <c r="CF152" t="inlineStr">
        <is>
          <t>paketti, joka sisältää digitaalisen rahoituksen strategian ja vähittäismaksustrategian sekä kryptovaroja ja digitaalista häiriönsietokykyä koskevat lainsäädäntöehdotukset</t>
        </is>
      </c>
      <c r="CG152" t="inlineStr">
        <is>
          <t/>
        </is>
      </c>
      <c r="CH152" t="inlineStr">
        <is>
          <t/>
        </is>
      </c>
      <c r="CI152" t="inlineStr">
        <is>
          <t/>
        </is>
      </c>
      <c r="CJ152" t="inlineStr">
        <is>
          <t>az Európai Bizottság által beterjesztett javaslatcsomag, amelynek célja, hogy javítsa Európa 
versenyképességét és fokozza a pénzügyi ágazatba irányuló innovációt, 
több választási lehetőséget biztosítson a fogyasztók számára a pénzügyi 
szolgáltatások és a modern fizetési megoldások terén, egyszersmind 
biztosítsa a fogyasztóvédelmet és a pénzügyi stabilitást</t>
        </is>
      </c>
      <c r="CK152" t="inlineStr">
        <is>
          <t>pacchetto
composto da quattro proposte legislative contenenti misure volte a consentire e
sostenere l'ulteriore sfruttamento del potenziale della finanza digitale in
termini di innovazione e concorrenza, attenuando nel contempo i rischi</t>
        </is>
      </c>
      <c r="CL152" t="inlineStr">
        <is>
          <t>priemonės, kuriomis siekiama toliau sudaryti sąlygas plėtoti ir remti skaitmeninių finansų potencialą skatinti inovacijas ir konkurenciją, kartu mažinant riziką</t>
        </is>
      </c>
      <c r="CM152" t="inlineStr">
        <is>
          <t/>
        </is>
      </c>
      <c r="CN152" t="inlineStr">
        <is>
          <t>sett ta' erba' proposti leġiżlattivi akkumpanjati minn żewġ komunikazzjonijiet, dwar &lt;a href="https://iate.europa.eu/entry/result/3589037/mt" target="_blank"&gt;strateġija dwar il-finanzi diġitali&lt;/a&gt; u dwar &lt;a href="https://iate.europa.eu/entry/result/3589294/mt" target="_blank"&gt;strateġija dwar il-pagamenti bl-imnut&lt;/a&gt;&lt;small&gt;, &lt;/small&gt;ippreżentat mill-Kummissjoni Ewropea fil-ħarifa 2020, bl-għan li l-qafas regolatorju tas-servizzi finanzjarji tal-UE jkun favur l-innovazzjoni u ma joħloqx ostakli fl-applikazzjoni ta' teknoloġiji ġodda</t>
        </is>
      </c>
      <c r="CO152" t="inlineStr">
        <is>
          <t>pakket van vier wetgevingsvoorstellen dat strategieën bevat voor digitale
 financiering en retailbetalingen waarmee de Commissie wil garanderen dat
 consumenten en bedrijven de vruchten van innovatie plukken en tegelijk
 beschermd zijn, waarbij het EU-reguleringskader voor financiële diensten
 zeker geen hinderpaal mag vormen voor de toepassing van nieuwe technologieën</t>
        </is>
      </c>
      <c r="CP152" t="inlineStr">
        <is>
          <t>pakiet czterech wniosków ustawodawczych i dwóch komunikatów przedstawiony przez Komisję Europejską jesienia 2020 r., mający na celu unowocześnienie unijnych ram regulacyjnych dotyczących usług finansowych</t>
        </is>
      </c>
      <c r="CQ152" t="inlineStr">
        <is>
          <t>Conjunto de quatro propostas legislativas, acompanhadas de duas comunicações, sobre uma estratégia de finança digital e uma estratégia de pagamentos de pequeno montante, apresentado pela Comissão Europeia no outono de 2020, destinado a garantir que o quadro regulamentar dos serviços financeiros da UE seja propício à inovação e não coloque obstáculos à aplicação das novas tecnologias.</t>
        </is>
      </c>
      <c r="CR152" t="inlineStr">
        <is>
          <t/>
        </is>
      </c>
      <c r="CS152" t="inlineStr">
        <is>
          <t>súbor štyroch legislatívnych návrhov a dvoch oznámení zaoberajúcich sa &lt;a href="https://iate.europa.eu/entry/result/3589037/sk" target="_blank"&gt;stratégiou v oblasti digitálnych financií&lt;/a&gt; a &lt;a href="https://iate.europa.eu/entry/result/3589294/sk" target="_blank"&gt;stratégiou pre retailové platby&lt;/a&gt; s cieľom zabezpečiť, aby bol regulačný rámec EÚ pre finančné služby priaznivý pre inovácie a nebránil uplatňovaniu nových technológií</t>
        </is>
      </c>
      <c r="CT152" t="inlineStr">
        <is>
          <t/>
        </is>
      </c>
      <c r="CU152" t="inlineStr">
        <is>
          <t/>
        </is>
      </c>
    </row>
    <row r="153">
      <c r="A153" s="1" t="str">
        <f>HYPERLINK("https://iate.europa.eu/entry/result/3591706/all", "3591706")</f>
        <v>3591706</v>
      </c>
      <c r="B153" t="inlineStr">
        <is>
          <t>EDUCATION AND COMMUNICATIONS;FINANCE</t>
        </is>
      </c>
      <c r="C153" t="inlineStr">
        <is>
          <t>EDUCATION AND COMMUNICATIONS|information technology and data processing;FINANCE</t>
        </is>
      </c>
      <c r="D153" t="inlineStr">
        <is>
          <t>PoW|доказателство за работа|доказателство за извършена работа</t>
        </is>
      </c>
      <c r="E153" t="inlineStr">
        <is>
          <t>3|3|3</t>
        </is>
      </c>
      <c r="F153" t="inlineStr">
        <is>
          <t>||</t>
        </is>
      </c>
      <c r="G153" t="inlineStr">
        <is>
          <t>proof of work</t>
        </is>
      </c>
      <c r="H153" t="inlineStr">
        <is>
          <t>3</t>
        </is>
      </c>
      <c r="I153" t="inlineStr">
        <is>
          <t/>
        </is>
      </c>
      <c r="J153" t="inlineStr">
        <is>
          <t>proof-of-work|PoW</t>
        </is>
      </c>
      <c r="K153" t="inlineStr">
        <is>
          <t>3|3</t>
        </is>
      </c>
      <c r="L153" t="inlineStr">
        <is>
          <t>|</t>
        </is>
      </c>
      <c r="M153" t="inlineStr">
        <is>
          <t>Proof-of-Work|PoW</t>
        </is>
      </c>
      <c r="N153" t="inlineStr">
        <is>
          <t>3|3</t>
        </is>
      </c>
      <c r="O153" t="inlineStr">
        <is>
          <t>|</t>
        </is>
      </c>
      <c r="P153" t="inlineStr">
        <is>
          <t>τεκμήριο έργου|απόδειξη εργασίας|PoW</t>
        </is>
      </c>
      <c r="Q153" t="inlineStr">
        <is>
          <t>3|3|3</t>
        </is>
      </c>
      <c r="R153" t="inlineStr">
        <is>
          <t>||</t>
        </is>
      </c>
      <c r="S153" t="inlineStr">
        <is>
          <t>proof-of-work|PoW</t>
        </is>
      </c>
      <c r="T153" t="inlineStr">
        <is>
          <t>3|3</t>
        </is>
      </c>
      <c r="U153" t="inlineStr">
        <is>
          <t>|</t>
        </is>
      </c>
      <c r="V153" t="inlineStr">
        <is>
          <t/>
        </is>
      </c>
      <c r="W153" t="inlineStr">
        <is>
          <t/>
        </is>
      </c>
      <c r="X153" t="inlineStr">
        <is>
          <t/>
        </is>
      </c>
      <c r="Y153" t="inlineStr">
        <is>
          <t>töötõendus|toimingutõendus</t>
        </is>
      </c>
      <c r="Z153" t="inlineStr">
        <is>
          <t>3|2</t>
        </is>
      </c>
      <c r="AA153" t="inlineStr">
        <is>
          <t>|</t>
        </is>
      </c>
      <c r="AB153" t="inlineStr">
        <is>
          <t>todiste työstä|PoW-konsensusmekanismi|PoW-protokolla|PoW</t>
        </is>
      </c>
      <c r="AC153" t="inlineStr">
        <is>
          <t>2|3|3|3</t>
        </is>
      </c>
      <c r="AD153" t="inlineStr">
        <is>
          <t>|||</t>
        </is>
      </c>
      <c r="AE153" t="inlineStr">
        <is>
          <t>preuve de travail</t>
        </is>
      </c>
      <c r="AF153" t="inlineStr">
        <is>
          <t>3</t>
        </is>
      </c>
      <c r="AG153" t="inlineStr">
        <is>
          <t/>
        </is>
      </c>
      <c r="AH153" t="inlineStr">
        <is>
          <t>cruthúnas ar obair</t>
        </is>
      </c>
      <c r="AI153" t="inlineStr">
        <is>
          <t>3</t>
        </is>
      </c>
      <c r="AJ153" t="inlineStr">
        <is>
          <t/>
        </is>
      </c>
      <c r="AK153" t="inlineStr">
        <is>
          <t/>
        </is>
      </c>
      <c r="AL153" t="inlineStr">
        <is>
          <t/>
        </is>
      </c>
      <c r="AM153" t="inlineStr">
        <is>
          <t/>
        </is>
      </c>
      <c r="AN153" t="inlineStr">
        <is>
          <t>munkabizonyíték|proof-of-work</t>
        </is>
      </c>
      <c r="AO153" t="inlineStr">
        <is>
          <t>2|3</t>
        </is>
      </c>
      <c r="AP153" t="inlineStr">
        <is>
          <t>|</t>
        </is>
      </c>
      <c r="AQ153" t="inlineStr">
        <is>
          <t>proof-of-work|PoW</t>
        </is>
      </c>
      <c r="AR153" t="inlineStr">
        <is>
          <t>3|3</t>
        </is>
      </c>
      <c r="AS153" t="inlineStr">
        <is>
          <t>|</t>
        </is>
      </c>
      <c r="AT153" t="inlineStr">
        <is>
          <t>atlikto darbo įrodymas</t>
        </is>
      </c>
      <c r="AU153" t="inlineStr">
        <is>
          <t>2</t>
        </is>
      </c>
      <c r="AV153" t="inlineStr">
        <is>
          <t/>
        </is>
      </c>
      <c r="AW153" t="inlineStr">
        <is>
          <t>darba pierādījums</t>
        </is>
      </c>
      <c r="AX153" t="inlineStr">
        <is>
          <t>3</t>
        </is>
      </c>
      <c r="AY153" t="inlineStr">
        <is>
          <t/>
        </is>
      </c>
      <c r="AZ153" t="inlineStr">
        <is>
          <t>prova tal-ħidma</t>
        </is>
      </c>
      <c r="BA153" t="inlineStr">
        <is>
          <t>3</t>
        </is>
      </c>
      <c r="BB153" t="inlineStr">
        <is>
          <t/>
        </is>
      </c>
      <c r="BC153" t="inlineStr">
        <is>
          <t>proof-of-work|PoW</t>
        </is>
      </c>
      <c r="BD153" t="inlineStr">
        <is>
          <t>3|3</t>
        </is>
      </c>
      <c r="BE153" t="inlineStr">
        <is>
          <t>|</t>
        </is>
      </c>
      <c r="BF153" t="inlineStr">
        <is>
          <t>dowód pracy</t>
        </is>
      </c>
      <c r="BG153" t="inlineStr">
        <is>
          <t>3</t>
        </is>
      </c>
      <c r="BH153" t="inlineStr">
        <is>
          <t/>
        </is>
      </c>
      <c r="BI153" t="inlineStr">
        <is>
          <t>PoW|prova de trabalho</t>
        </is>
      </c>
      <c r="BJ153" t="inlineStr">
        <is>
          <t>3|3</t>
        </is>
      </c>
      <c r="BK153" t="inlineStr">
        <is>
          <t>|</t>
        </is>
      </c>
      <c r="BL153" t="inlineStr">
        <is>
          <t>mecanism de consens pentru dovada muncii|mecanism de consens „proof-of-work”</t>
        </is>
      </c>
      <c r="BM153" t="inlineStr">
        <is>
          <t>2|3</t>
        </is>
      </c>
      <c r="BN153" t="inlineStr">
        <is>
          <t>|</t>
        </is>
      </c>
      <c r="BO153" t="inlineStr">
        <is>
          <t>proof of work</t>
        </is>
      </c>
      <c r="BP153" t="inlineStr">
        <is>
          <t>2</t>
        </is>
      </c>
      <c r="BQ153" t="inlineStr">
        <is>
          <t/>
        </is>
      </c>
      <c r="BR153" t="inlineStr">
        <is>
          <t>dokazilo o delu</t>
        </is>
      </c>
      <c r="BS153" t="inlineStr">
        <is>
          <t>3</t>
        </is>
      </c>
      <c r="BT153" t="inlineStr">
        <is>
          <t/>
        </is>
      </c>
      <c r="BU153" t="inlineStr">
        <is>
          <t/>
        </is>
      </c>
      <c r="BV153" t="inlineStr">
        <is>
          <t/>
        </is>
      </c>
      <c r="BW153" t="inlineStr">
        <is>
          <t/>
        </is>
      </c>
      <c r="BX153" t="inlineStr">
        <is>
          <t>консенсусен алгоритъм за защита срещу злоупотреби при добив на биткойн и други криптовалути, основан на решаване на математически проблем с висока степен на сложност, чието решение, което се проверява лесно и бързо, потвърждава намирането на блока</t>
        </is>
      </c>
      <c r="BY153" t="inlineStr">
        <is>
          <t>důkaz na základě vykonané práce (výpočetního výkonu)</t>
        </is>
      </c>
      <c r="BZ153" t="inlineStr">
        <is>
          <t>en konsensusmekamisme, hvor en tilsyneladende umuligt matematisk gåde, der kræver betydelige computerkræfter, skal løses</t>
        </is>
      </c>
      <c r="CA153" t="inlineStr">
        <is>
          <t/>
        </is>
      </c>
      <c r="CB153" t="inlineStr">
        <is>
          <t/>
        </is>
      </c>
      <c r="CC153" t="inlineStr">
        <is>
          <t>consensus mechanism in which a seemingly impossible mathematical puzzle requiring significant computational power has to be solved</t>
        </is>
      </c>
      <c r="CD153" t="inlineStr">
        <is>
          <t/>
        </is>
      </c>
      <c r="CE153" t="inlineStr">
        <is>
          <t>turvameede, mis tõrjub&lt;br&gt;teenuse kuritarvitust, näiteks&lt;br&gt;ummistusründeks või spämmimiseks</t>
        </is>
      </c>
      <c r="CF153" t="inlineStr">
        <is>
          <t>lohkoketjussa käytettävä konsensusmekanismi, jossa luottamus perustuu suurimpaan laskentatehoon</t>
        </is>
      </c>
      <c r="CG153" t="inlineStr">
        <is>
          <t>&lt;a href="https://iate.europa.eu/entry/result/3579207/all" target="_blank"&gt;mécanisme de consensus&lt;/a&gt; visant à sécuriser une transaction ou un événement, par lequel un appareil informatique démontre de
manière quantifiable qu'il a dépensé
de l'énergie</t>
        </is>
      </c>
      <c r="CH153" t="inlineStr">
        <is>
          <t/>
        </is>
      </c>
      <c r="CI153" t="inlineStr">
        <is>
          <t/>
        </is>
      </c>
      <c r="CJ153" t="inlineStr">
        <is>
          <t/>
        </is>
      </c>
      <c r="CK153" t="inlineStr">
        <is>
          <t>algoritmo di consenso alla base della rete Blockchain utilizzato per
confermare le transazioni e produrre i nuovi blocchi della catena, il quale
incentiva i miner a competere tra loro nell'elaborazione degli scambi ricevendo in cambio una ricompensa</t>
        </is>
      </c>
      <c r="CL153" t="inlineStr">
        <is>
          <t>algoritmu grindžiamas daug išteklių reikalaujančio atlikto darbo, kuriuo sukuriamas, pvz., naujas valiutos vienetas, patvirtinimas</t>
        </is>
      </c>
      <c r="CM153" t="inlineStr">
        <is>
          <t/>
        </is>
      </c>
      <c r="CN153" t="inlineStr">
        <is>
          <t>mekkaniżmu ta' kunsens li fih problema matematika li tidher impossibbli u li tirrikjedi qawwa komputazzjonali sinifikanti trid tiġi solvuta</t>
        </is>
      </c>
      <c r="CO153" t="inlineStr">
        <is>
          <t/>
        </is>
      </c>
      <c r="CP153" t="inlineStr">
        <is>
          <t>jedna z metod (algorytm) osiągania konsensusu w sieci używającej blockchain</t>
        </is>
      </c>
      <c r="CQ153" t="inlineStr">
        <is>
          <t/>
        </is>
      </c>
      <c r="CR153" t="inlineStr">
        <is>
          <t>mecanism de consens în care se cere rezolvarea unei probleme matematice care necesită o putere de calcul semnificativă</t>
        </is>
      </c>
      <c r="CS153" t="inlineStr">
        <is>
          <t/>
        </is>
      </c>
      <c r="CT153" t="inlineStr">
        <is>
          <t/>
        </is>
      </c>
      <c r="CU153" t="inlineStr">
        <is>
          <t/>
        </is>
      </c>
    </row>
    <row r="154">
      <c r="A154" s="1" t="str">
        <f>HYPERLINK("https://iate.europa.eu/entry/result/3591117/all", "3591117")</f>
        <v>3591117</v>
      </c>
      <c r="B154" t="inlineStr">
        <is>
          <t>FINANCE</t>
        </is>
      </c>
      <c r="C154" t="inlineStr">
        <is>
          <t>FINANCE|financial institutions and credit|financial services;FINANCE|free movement of capital|financial market</t>
        </is>
      </c>
      <c r="D154" t="inlineStr">
        <is>
          <t>Популяризиране на цифровите финансови услуги</t>
        </is>
      </c>
      <c r="E154" t="inlineStr">
        <is>
          <t>3</t>
        </is>
      </c>
      <c r="F154" t="inlineStr">
        <is>
          <t/>
        </is>
      </c>
      <c r="G154" t="inlineStr">
        <is>
          <t>Digital Finance Outreach</t>
        </is>
      </c>
      <c r="H154" t="inlineStr">
        <is>
          <t>3</t>
        </is>
      </c>
      <c r="I154" t="inlineStr">
        <is>
          <t/>
        </is>
      </c>
      <c r="J154" t="inlineStr">
        <is>
          <t>Digital Finance Outreach</t>
        </is>
      </c>
      <c r="K154" t="inlineStr">
        <is>
          <t>3</t>
        </is>
      </c>
      <c r="L154" t="inlineStr">
        <is>
          <t/>
        </is>
      </c>
      <c r="M154" t="inlineStr">
        <is>
          <t>DFO|Digital Finance Outreach</t>
        </is>
      </c>
      <c r="N154" t="inlineStr">
        <is>
          <t>3|3</t>
        </is>
      </c>
      <c r="O154" t="inlineStr">
        <is>
          <t>|</t>
        </is>
      </c>
      <c r="P154" t="inlineStr">
        <is>
          <t>Digital Finance Outreach</t>
        </is>
      </c>
      <c r="Q154" t="inlineStr">
        <is>
          <t>3</t>
        </is>
      </c>
      <c r="R154" t="inlineStr">
        <is>
          <t/>
        </is>
      </c>
      <c r="S154" t="inlineStr">
        <is>
          <t>Digital Finance Outreach 2020|Digital Finance Outreach|DFO</t>
        </is>
      </c>
      <c r="T154" t="inlineStr">
        <is>
          <t>1|3|3</t>
        </is>
      </c>
      <c r="U154" t="inlineStr">
        <is>
          <t>||</t>
        </is>
      </c>
      <c r="V154" t="inlineStr">
        <is>
          <t>actos de divulgación de las finanzas digitales</t>
        </is>
      </c>
      <c r="W154" t="inlineStr">
        <is>
          <t>3</t>
        </is>
      </c>
      <c r="X154" t="inlineStr">
        <is>
          <t/>
        </is>
      </c>
      <c r="Y154" t="inlineStr">
        <is>
          <t>digirahanduse teabeürituste sari</t>
        </is>
      </c>
      <c r="Z154" t="inlineStr">
        <is>
          <t>2</t>
        </is>
      </c>
      <c r="AA154" t="inlineStr">
        <is>
          <t/>
        </is>
      </c>
      <c r="AB154" t="inlineStr">
        <is>
          <t>digitaalista rahoitusta käsittelevä tiedotuskampanja</t>
        </is>
      </c>
      <c r="AC154" t="inlineStr">
        <is>
          <t>3</t>
        </is>
      </c>
      <c r="AD154" t="inlineStr">
        <is>
          <t/>
        </is>
      </c>
      <c r="AE154" t="inlineStr">
        <is>
          <t>campagne d’information sur la finance numérique</t>
        </is>
      </c>
      <c r="AF154" t="inlineStr">
        <is>
          <t>3</t>
        </is>
      </c>
      <c r="AG154" t="inlineStr">
        <is>
          <t/>
        </is>
      </c>
      <c r="AH154" t="inlineStr">
        <is>
          <t>For‑Rochtain Airgeadais Dhigitigh</t>
        </is>
      </c>
      <c r="AI154" t="inlineStr">
        <is>
          <t>3</t>
        </is>
      </c>
      <c r="AJ154" t="inlineStr">
        <is>
          <t/>
        </is>
      </c>
      <c r="AK154" t="inlineStr">
        <is>
          <t>informiranje o digitalnim financijama</t>
        </is>
      </c>
      <c r="AL154" t="inlineStr">
        <is>
          <t>3</t>
        </is>
      </c>
      <c r="AM154" t="inlineStr">
        <is>
          <t/>
        </is>
      </c>
      <c r="AN154" t="inlineStr">
        <is>
          <t>digitális pénzügyi tájékoztató rendezvénysorozat</t>
        </is>
      </c>
      <c r="AO154" t="inlineStr">
        <is>
          <t>3</t>
        </is>
      </c>
      <c r="AP154" t="inlineStr">
        <is>
          <t/>
        </is>
      </c>
      <c r="AQ154" t="inlineStr">
        <is>
          <t>Digital Finance Outreach|DFO</t>
        </is>
      </c>
      <c r="AR154" t="inlineStr">
        <is>
          <t>3|3</t>
        </is>
      </c>
      <c r="AS154" t="inlineStr">
        <is>
          <t>|</t>
        </is>
      </c>
      <c r="AT154" t="inlineStr">
        <is>
          <t>informaciniai skaitmeninių finansų renginiai</t>
        </is>
      </c>
      <c r="AU154" t="inlineStr">
        <is>
          <t>2</t>
        </is>
      </c>
      <c r="AV154" t="inlineStr">
        <is>
          <t/>
        </is>
      </c>
      <c r="AW154" t="inlineStr">
        <is>
          <t>digitālājai finanšu darbībai veltīti informatīvie pasākumi</t>
        </is>
      </c>
      <c r="AX154" t="inlineStr">
        <is>
          <t>2</t>
        </is>
      </c>
      <c r="AY154" t="inlineStr">
        <is>
          <t/>
        </is>
      </c>
      <c r="AZ154" t="inlineStr">
        <is>
          <t>Sensibilizzazzjoni dwar il-Finanzi Diġitali</t>
        </is>
      </c>
      <c r="BA154" t="inlineStr">
        <is>
          <t>3</t>
        </is>
      </c>
      <c r="BB154" t="inlineStr">
        <is>
          <t/>
        </is>
      </c>
      <c r="BC154" t="inlineStr">
        <is>
          <t>Digital Finance Outreach|DFO</t>
        </is>
      </c>
      <c r="BD154" t="inlineStr">
        <is>
          <t>3|3</t>
        </is>
      </c>
      <c r="BE154" t="inlineStr">
        <is>
          <t>|</t>
        </is>
      </c>
      <c r="BF154" t="inlineStr">
        <is>
          <t>kampania informacyjna na temat finansów cyfrowych</t>
        </is>
      </c>
      <c r="BG154" t="inlineStr">
        <is>
          <t>3</t>
        </is>
      </c>
      <c r="BH154" t="inlineStr">
        <is>
          <t/>
        </is>
      </c>
      <c r="BI154" t="inlineStr">
        <is>
          <t>sensibilização para a finança digital</t>
        </is>
      </c>
      <c r="BJ154" t="inlineStr">
        <is>
          <t>3</t>
        </is>
      </c>
      <c r="BK154" t="inlineStr">
        <is>
          <t/>
        </is>
      </c>
      <c r="BL154" t="inlineStr">
        <is>
          <t>informare privind finanțele digitale</t>
        </is>
      </c>
      <c r="BM154" t="inlineStr">
        <is>
          <t>3</t>
        </is>
      </c>
      <c r="BN154" t="inlineStr">
        <is>
          <t/>
        </is>
      </c>
      <c r="BO154" t="inlineStr">
        <is>
          <t>osveta v oblasti digitálnych financií</t>
        </is>
      </c>
      <c r="BP154" t="inlineStr">
        <is>
          <t>3</t>
        </is>
      </c>
      <c r="BQ154" t="inlineStr">
        <is>
          <t/>
        </is>
      </c>
      <c r="BR154" t="inlineStr">
        <is>
          <t>javne predstavitve in razprave o digitalnih financah</t>
        </is>
      </c>
      <c r="BS154" t="inlineStr">
        <is>
          <t>2</t>
        </is>
      </c>
      <c r="BT154" t="inlineStr">
        <is>
          <t/>
        </is>
      </c>
      <c r="BU154" t="inlineStr">
        <is>
          <t>evenemangsserie om en digital finanssektor</t>
        </is>
      </c>
      <c r="BV154" t="inlineStr">
        <is>
          <t>3</t>
        </is>
      </c>
      <c r="BW154" t="inlineStr">
        <is>
          <t/>
        </is>
      </c>
      <c r="BX154" t="inlineStr">
        <is>
          <t/>
        </is>
      </c>
      <c r="BY154" t="inlineStr">
        <is>
          <t>série informačních akcí o digitálních financích, které od února do června 2020 organizovala Evropská komise společně s členskými státy EU</t>
        </is>
      </c>
      <c r="BZ154" t="inlineStr">
        <is>
          <t>19 nationale arrangementer inden for finansteknologi og digital innovation
i den finansielle sektor, der blev afholdt af Europa-Kommissionen i samarbejde
med medlemsstaterne fra februar til juni 2020 med henblik på at bane vejen for
den nye EU-strategi for digital finans</t>
        </is>
      </c>
      <c r="CA154" t="inlineStr">
        <is>
          <t/>
        </is>
      </c>
      <c r="CB154" t="inlineStr">
        <is>
          <t>σειρά εκδηλώσεων που διοργάνωσε η Ευρωπαϊκή Επιτροπή σε συνεργασία με τα κράτη μέλη κατά την περίοδο Φεβρουαρίου-Ιουνίου 2020 σχετικά με τη &lt;a href="https://iate.europa.eu/entry/result/3566568/en-el" target="_blank"&gt;χρηματοοικονομική τεχνολογία&lt;/a&gt; και την ψηφιακή καινοτομία στον χρηματοπιστωτικό τομέα για την προετοιμασία της νέας &lt;a href="https://iate.europa.eu/entry/result/3589037/en-el" target="_blank"&gt;στρατηγικής της ΕΕ για τον ψηφιακό χρηματοοικονομικό τομέα&lt;/a&gt;</t>
        </is>
      </c>
      <c r="CC154" t="inlineStr">
        <is>
          <t>series
 of events organised by the European Commission in collaboration with the Member States in February-June
 2020 on &lt;a href="http://iate.europa.eu/entry/result/3566568/en" target="_blank"&gt;fintech&lt;/a&gt; and digital innovation in the financial sector to prepare
 the new EU &lt;a href="http://iate.europa.eu/entry/result/3589037/en" target="_blank"&gt;digital finance strategy&lt;/a&gt;</t>
        </is>
      </c>
      <c r="CD154" t="inlineStr">
        <is>
          <t>Serie de actos organizados por la Comisión Europea conjuntamente con los Estados miembros entre febrero y junio de 2020, que contaron con más de dos mil participantes de los ámbitos de la tecnología financiera y la innovación digital en el sector financiero.</t>
        </is>
      </c>
      <c r="CE154" t="inlineStr">
        <is>
          <t>19 riiklikust üritusest koosnev sari, mis korraldati koos liikmesriikidega ajavahemikus veebruar kuni juuni 2020</t>
        </is>
      </c>
      <c r="CF154" t="inlineStr">
        <is>
          <t>sarja tapahtumia, jotka Euroopan komissio järjesti yhteistyössä jäsenvaltioiden kanssa helmi-kesäkuussa 2020 rahoitusteknologiasta ja digitaalisesta innovoinnista finanssialalla tarkoituksena valmistautua EU:n uuteen digitaalisen rahoituksen strategiaan</t>
        </is>
      </c>
      <c r="CG154" t="inlineStr">
        <is>
          <t>série de 19 sessions d'information organisées au niveau
national en collaboration avec les États membres, qui se sont tenues de février
à juin 2020 et ont rassemblé plus de 2000 participants actifs dans les domaines
des technologies financières (FinTech) et de l'innovation numérique dans le secteur
financier</t>
        </is>
      </c>
      <c r="CH154" t="inlineStr">
        <is>
          <t/>
        </is>
      </c>
      <c r="CI154" t="inlineStr">
        <is>
          <t/>
        </is>
      </c>
      <c r="CJ154" t="inlineStr">
        <is>
          <t>az Európai Bizottság által a tagállamokkal együttműködésben 2020 februárja és júniusa között &lt;small&gt;&lt;a href="https://iate.europa.eu/entry/result/3566568/hu" target="_blank"&gt;fintech&lt;/a&gt; &lt;/small&gt;témakörben a &lt;a href="https://iate.europa.eu/entry/result/3589037/hu" target="_blank"&gt;digitális pénzügyi stratégia&lt;/a&gt; előkészületeként megszervezett eseménysorozat</t>
        </is>
      </c>
      <c r="CK154" t="inlineStr">
        <is>
          <t>serie di eventi di sensibilizzazione sulla finanza digitale tenutisi nel 2020</t>
        </is>
      </c>
      <c r="CL154" t="inlineStr">
        <is>
          <t/>
        </is>
      </c>
      <c r="CM154" t="inlineStr">
        <is>
          <t/>
        </is>
      </c>
      <c r="CN154" t="inlineStr">
        <is>
          <t>serje ta' eventi organizzati mill-Kummissjoni Ewropea b'kollaborazzjoni mal-Istati Membri fi Frar-Ġunju 2020 dwar il-fintech u l-innovazzjoni diġitali fis-settur finanzjarju biex titħejja l-istrateġija l-ġdida dwar il-finanzi diġitali</t>
        </is>
      </c>
      <c r="CO154" t="inlineStr">
        <is>
          <t>reeks van 19 nationale evenementen tussen februari en juni 2020, georganiseerd door de Europese Commissie in samenwerking met de lidstaten, waar meer dan tweeduizend personen aan deelnamen uit de wereld van de financiële technologie (fintech) en digitale innovatie in de financiële sector</t>
        </is>
      </c>
      <c r="CP154" t="inlineStr">
        <is>
          <t>seria organizowanych przez Komisję Europejską wydarzeń na temat technologii finansowej i innowacji cyfrowych w sektorze finansowym</t>
        </is>
      </c>
      <c r="CQ154" t="inlineStr">
        <is>
          <t>Série de eventos organizados pela Comissão Europeia em colaboração com os Estados-Membros de fevereiro a junho de 2020 sobre a tecnologia financeira e a inovação digital no setor financeiro para preparar a nova estratégia da União Europeia de finança digital.</t>
        </is>
      </c>
      <c r="CR154" t="inlineStr">
        <is>
          <t>serie de evenimente organizate în colaborare cu statele membre în perioada februarie - iunie 2020 în domeniul &lt;i&gt;fintech&lt;/i&gt; și al inovării digitale în sectorul financiar în vederea pregătirii strategiei UE privind finanțele digitale</t>
        </is>
      </c>
      <c r="CS154" t="inlineStr">
        <is>
          <t>séria podujatí organizovaných Európskou komisiou v spolupráci s členskými štátmi vo februári až júni 2020 venovaných problematike &lt;a href="https://iate.europa.eu/entry/result/3566568/sk" target="_blank"&gt;finančných technológií&lt;/a&gt; a digitálnych inovácií vo finančnom sektore s cieľom vypracovať novú &lt;a href="https://iate.europa.eu/entry/result/3589037/sk" target="_blank"&gt;stratégiu v oblasti digitálnych financií&lt;/a&gt;</t>
        </is>
      </c>
      <c r="CT154" t="inlineStr">
        <is>
          <t>vrsta dogodkov o finančni tehnologiji in digitalnih inovacijah v finančnem sektorju, ki jih je v prvi polovici leta 2020 organizirala Evropska komisija v sodelovanju z državami članicami, da bi pripravila &lt;a href="https://iate.europa.eu/entry/result/3589037/sl" target="_blank"&gt;strategijo za digitalne finance&lt;/a&gt;</t>
        </is>
      </c>
      <c r="CU154" t="inlineStr">
        <is>
          <t/>
        </is>
      </c>
    </row>
    <row r="155">
      <c r="A155" s="1" t="str">
        <f>HYPERLINK("https://iate.europa.eu/entry/result/3590981/all", "3590981")</f>
        <v>3590981</v>
      </c>
      <c r="B155" t="inlineStr">
        <is>
          <t>FINANCE</t>
        </is>
      </c>
      <c r="C155" t="inlineStr">
        <is>
          <t>FINANCE|financial institutions and credit|financial services;FINANCE|free movement of capital|financial market</t>
        </is>
      </c>
      <c r="D155" t="inlineStr">
        <is>
          <t>собствена проектирана технология на разпределения регистър</t>
        </is>
      </c>
      <c r="E155" t="inlineStr">
        <is>
          <t>3</t>
        </is>
      </c>
      <c r="F155" t="inlineStr">
        <is>
          <t/>
        </is>
      </c>
      <c r="G155" t="inlineStr">
        <is>
          <t>vlastní DLT</t>
        </is>
      </c>
      <c r="H155" t="inlineStr">
        <is>
          <t>2</t>
        </is>
      </c>
      <c r="I155" t="inlineStr">
        <is>
          <t/>
        </is>
      </c>
      <c r="J155" t="inlineStr">
        <is>
          <t>proprietær DLT</t>
        </is>
      </c>
      <c r="K155" t="inlineStr">
        <is>
          <t>3</t>
        </is>
      </c>
      <c r="L155" t="inlineStr">
        <is>
          <t/>
        </is>
      </c>
      <c r="M155" t="inlineStr">
        <is>
          <t>unternehmenseigene DLT</t>
        </is>
      </c>
      <c r="N155" t="inlineStr">
        <is>
          <t>3</t>
        </is>
      </c>
      <c r="O155" t="inlineStr">
        <is>
          <t/>
        </is>
      </c>
      <c r="P155" t="inlineStr">
        <is>
          <t>αποκλειστική DLT|ιδιοσύστημα DLT</t>
        </is>
      </c>
      <c r="Q155" t="inlineStr">
        <is>
          <t>3|3</t>
        </is>
      </c>
      <c r="R155" t="inlineStr">
        <is>
          <t>preferred|</t>
        </is>
      </c>
      <c r="S155" t="inlineStr">
        <is>
          <t>proprietary distributed ledger technology|proprietary DLT</t>
        </is>
      </c>
      <c r="T155" t="inlineStr">
        <is>
          <t>3|3</t>
        </is>
      </c>
      <c r="U155" t="inlineStr">
        <is>
          <t>|</t>
        </is>
      </c>
      <c r="V155" t="inlineStr">
        <is>
          <t>tecnología de registro descentralizado exclusiva|TRD exclusiva</t>
        </is>
      </c>
      <c r="W155" t="inlineStr">
        <is>
          <t>3|3</t>
        </is>
      </c>
      <c r="X155" t="inlineStr">
        <is>
          <t>|</t>
        </is>
      </c>
      <c r="Y155" t="inlineStr">
        <is>
          <t>emitendi omandis olev DLT</t>
        </is>
      </c>
      <c r="Z155" t="inlineStr">
        <is>
          <t>3</t>
        </is>
      </c>
      <c r="AA155" t="inlineStr">
        <is>
          <t/>
        </is>
      </c>
      <c r="AB155" t="inlineStr">
        <is>
          <t>oma DLT-teknologia|omisteinen DLT-teknologia</t>
        </is>
      </c>
      <c r="AC155" t="inlineStr">
        <is>
          <t>3|3</t>
        </is>
      </c>
      <c r="AD155" t="inlineStr">
        <is>
          <t>|</t>
        </is>
      </c>
      <c r="AE155" t="inlineStr">
        <is>
          <t>DLT propriétaire</t>
        </is>
      </c>
      <c r="AF155" t="inlineStr">
        <is>
          <t>3</t>
        </is>
      </c>
      <c r="AG155" t="inlineStr">
        <is>
          <t/>
        </is>
      </c>
      <c r="AH155" t="inlineStr">
        <is>
          <t>DLT dílseánaigh|DLT dílsithe</t>
        </is>
      </c>
      <c r="AI155" t="inlineStr">
        <is>
          <t>3|3</t>
        </is>
      </c>
      <c r="AJ155" t="inlineStr">
        <is>
          <t>|</t>
        </is>
      </c>
      <c r="AK155" t="inlineStr">
        <is>
          <t>DLT izdavatelja</t>
        </is>
      </c>
      <c r="AL155" t="inlineStr">
        <is>
          <t>2</t>
        </is>
      </c>
      <c r="AM155" t="inlineStr">
        <is>
          <t/>
        </is>
      </c>
      <c r="AN155" t="inlineStr">
        <is>
          <t>jogvédett megosztott főkönyvi technológia|jogvédett DLT</t>
        </is>
      </c>
      <c r="AO155" t="inlineStr">
        <is>
          <t>2|2</t>
        </is>
      </c>
      <c r="AP155" t="inlineStr">
        <is>
          <t>|</t>
        </is>
      </c>
      <c r="AQ155" t="inlineStr">
        <is>
          <t>DLT proprietaria</t>
        </is>
      </c>
      <c r="AR155" t="inlineStr">
        <is>
          <t>3</t>
        </is>
      </c>
      <c r="AS155" t="inlineStr">
        <is>
          <t/>
        </is>
      </c>
      <c r="AT155" t="inlineStr">
        <is>
          <t>nuosavybinė PRT|nuosavybinė paskirstytojo registro technologija</t>
        </is>
      </c>
      <c r="AU155" t="inlineStr">
        <is>
          <t>2|2</t>
        </is>
      </c>
      <c r="AV155" t="inlineStr">
        <is>
          <t>|</t>
        </is>
      </c>
      <c r="AW155" t="inlineStr">
        <is>
          <t>ar īpašumtiesībām aizsargāta SVT</t>
        </is>
      </c>
      <c r="AX155" t="inlineStr">
        <is>
          <t>2</t>
        </is>
      </c>
      <c r="AY155" t="inlineStr">
        <is>
          <t/>
        </is>
      </c>
      <c r="AZ155" t="inlineStr">
        <is>
          <t>DLT proprjetarja|teknoloġija ta' reġistru distribwit proprjetarja</t>
        </is>
      </c>
      <c r="BA155" t="inlineStr">
        <is>
          <t>3|3</t>
        </is>
      </c>
      <c r="BB155" t="inlineStr">
        <is>
          <t>|</t>
        </is>
      </c>
      <c r="BC155" t="inlineStr">
        <is>
          <t>gedeeldgrootboektechnologie waaraan eigendomsrechten verbonden zijn|DLT waaraan eigendomsrechten verbonden zijn|eigen DLT</t>
        </is>
      </c>
      <c r="BD155" t="inlineStr">
        <is>
          <t>3|3|3</t>
        </is>
      </c>
      <c r="BE155" t="inlineStr">
        <is>
          <t>||</t>
        </is>
      </c>
      <c r="BF155" t="inlineStr">
        <is>
          <t>własnościowy system DLT</t>
        </is>
      </c>
      <c r="BG155" t="inlineStr">
        <is>
          <t>3</t>
        </is>
      </c>
      <c r="BH155" t="inlineStr">
        <is>
          <t/>
        </is>
      </c>
      <c r="BI155" t="inlineStr">
        <is>
          <t>tecnologia proprietária de registo distribuído</t>
        </is>
      </c>
      <c r="BJ155" t="inlineStr">
        <is>
          <t>3</t>
        </is>
      </c>
      <c r="BK155" t="inlineStr">
        <is>
          <t>preferred</t>
        </is>
      </c>
      <c r="BL155" t="inlineStr">
        <is>
          <t>DLT proprietar|tehnologia registrelor distribuite, supuse drepturilor de proprietate</t>
        </is>
      </c>
      <c r="BM155" t="inlineStr">
        <is>
          <t>2|2</t>
        </is>
      </c>
      <c r="BN155" t="inlineStr">
        <is>
          <t>|</t>
        </is>
      </c>
      <c r="BO155" t="inlineStr">
        <is>
          <t>proprietárna DLT</t>
        </is>
      </c>
      <c r="BP155" t="inlineStr">
        <is>
          <t>3</t>
        </is>
      </c>
      <c r="BQ155" t="inlineStr">
        <is>
          <t/>
        </is>
      </c>
      <c r="BR155" t="inlineStr">
        <is>
          <t>lastniška tehnologija razpršene evidence</t>
        </is>
      </c>
      <c r="BS155" t="inlineStr">
        <is>
          <t>3</t>
        </is>
      </c>
      <c r="BT155" t="inlineStr">
        <is>
          <t/>
        </is>
      </c>
      <c r="BU155" t="inlineStr">
        <is>
          <t>proprietär teknik för distribuerade liggare|proprietär distribuerad databasteknik</t>
        </is>
      </c>
      <c r="BV155" t="inlineStr">
        <is>
          <t>3|3</t>
        </is>
      </c>
      <c r="BW155" t="inlineStr">
        <is>
          <t>|</t>
        </is>
      </c>
      <c r="BX155" t="inlineStr">
        <is>
          <t/>
        </is>
      </c>
      <c r="BY155" t="inlineStr">
        <is>
          <t/>
        </is>
      </c>
      <c r="BZ155" t="inlineStr">
        <is>
          <t/>
        </is>
      </c>
      <c r="CA155" t="inlineStr">
        <is>
          <t/>
        </is>
      </c>
      <c r="CB155" t="inlineStr">
        <is>
          <t/>
        </is>
      </c>
      <c r="CC155" t="inlineStr">
        <is>
          <t>&lt;a href="http://iate.europa.eu/entry/result/3571877/en" target="_blank"&gt;distributed ledger technology&lt;/a&gt; application with an established owner who is responsible for the system and the data
 in the system</t>
        </is>
      </c>
      <c r="CD155" t="inlineStr">
        <is>
          <t>&lt;a href="https://iate.europa.eu/entry/result/3571877/es" target="_blank"&gt;Tecnología de registro descentralizado&lt;/a&gt; cuya explotación está protegida por derechos.</t>
        </is>
      </c>
      <c r="CE155" t="inlineStr">
        <is>
          <t>&lt;i&gt;hajusraamatu tehnoloogia&lt;/i&gt; &lt;a href="/entry/result/3571877/all" id="ENTRY_TO_ENTRY_CONVERTER" target="_blank"&gt;IATE:3571877&lt;/a&gt;, millel on kindlaksmääratud omanik, kes vastutab süsteemi ja selles olevate andmete eest</t>
        </is>
      </c>
      <c r="CF155" t="inlineStr">
        <is>
          <t>hajautetun tilikirjan teknologian sovellus, jolla on virallinen omistaja, joka vastaa järjestelmästä ja järjestelmän datasta</t>
        </is>
      </c>
      <c r="CG155" t="inlineStr">
        <is>
          <t>technologie des registres distribués (DLT) ayant un
propriétaire responsable du système et des données que celui-ci contient</t>
        </is>
      </c>
      <c r="CH155" t="inlineStr">
        <is>
          <t/>
        </is>
      </c>
      <c r="CI155" t="inlineStr">
        <is>
          <t/>
        </is>
      </c>
      <c r="CJ155" t="inlineStr">
        <is>
          <t>olyan &lt;a href="https://iate.europa.eu/entry/result/3571877/hu" target="_blank"&gt;megosztott főkönyvi technológia&lt;/a&gt;, amelynek tulajdonosa egyedül felelős a rendszerért és az abban levő adatokért</t>
        </is>
      </c>
      <c r="CK155" t="inlineStr">
        <is>
          <t>tecnologia di registro distribuito (DLT) con un proprietario responsabile per il sistema e i dati in esso contenuti</t>
        </is>
      </c>
      <c r="CL155" t="inlineStr">
        <is>
          <t/>
        </is>
      </c>
      <c r="CM155" t="inlineStr">
        <is>
          <t/>
        </is>
      </c>
      <c r="CN155" t="inlineStr">
        <is>
          <t>applikazzjoni tat-&lt;a href="https://iate.europa.eu/entry/result/3571877/all" target="_blank"&gt;teknoloġija ta' reġistru distribwit (DLT)&lt;/a&gt; b'sid stabbilit responsabbli għas-sistema u għad-&lt;i&gt;data &lt;/i&gt;fis-sistema</t>
        </is>
      </c>
      <c r="CO155" t="inlineStr">
        <is>
          <t>gedeeldgrootboektechnologie (DLT) waarvan de toepassing wordt beschermd door intellectuele eigendomsrechten</t>
        </is>
      </c>
      <c r="CP155" t="inlineStr">
        <is>
          <t/>
        </is>
      </c>
      <c r="CQ155" t="inlineStr">
        <is>
          <t>Aplicação de tecnologia de registo distribuído que tem um proprietário oficialmente reconhecido que é responsável pelo sistema e pelos dados no sistema.</t>
        </is>
      </c>
      <c r="CR155" t="inlineStr">
        <is>
          <t/>
        </is>
      </c>
      <c r="CS155" t="inlineStr">
        <is>
          <t>aplikácia &lt;a href="https://iate.europa.eu/entry/result/3571877/sk" target="_blank"&gt;DLT&lt;/a&gt; s určeným vlastníkom zodpovedným za systém a údaje v systéme</t>
        </is>
      </c>
      <c r="CT155" t="inlineStr">
        <is>
          <t/>
        </is>
      </c>
      <c r="CU155" t="inlineStr">
        <is>
          <t/>
        </is>
      </c>
    </row>
    <row r="156">
      <c r="A156" s="1" t="str">
        <f>HYPERLINK("https://iate.europa.eu/entry/result/3591118/all", "3591118")</f>
        <v>3591118</v>
      </c>
      <c r="B156" t="inlineStr">
        <is>
          <t>FINANCE;LAW</t>
        </is>
      </c>
      <c r="C156" t="inlineStr">
        <is>
          <t>FINANCE|financial institutions and credit|financial services;LAW;FINANCE|free movement of capital|financial market</t>
        </is>
      </c>
      <c r="D156" t="inlineStr">
        <is>
          <t>принудително възстановяване</t>
        </is>
      </c>
      <c r="E156" t="inlineStr">
        <is>
          <t>3</t>
        </is>
      </c>
      <c r="F156" t="inlineStr">
        <is>
          <t/>
        </is>
      </c>
      <c r="G156" t="inlineStr">
        <is>
          <t>vydání</t>
        </is>
      </c>
      <c r="H156" t="inlineStr">
        <is>
          <t>4</t>
        </is>
      </c>
      <c r="I156" t="inlineStr">
        <is>
          <t/>
        </is>
      </c>
      <c r="J156" t="inlineStr">
        <is>
          <t>tilbagebetaling|udlevering</t>
        </is>
      </c>
      <c r="K156" t="inlineStr">
        <is>
          <t>3|3</t>
        </is>
      </c>
      <c r="L156" t="inlineStr">
        <is>
          <t>|</t>
        </is>
      </c>
      <c r="M156" t="inlineStr">
        <is>
          <t>Einzug</t>
        </is>
      </c>
      <c r="N156" t="inlineStr">
        <is>
          <t>3</t>
        </is>
      </c>
      <c r="O156" t="inlineStr">
        <is>
          <t/>
        </is>
      </c>
      <c r="P156" t="inlineStr">
        <is>
          <t>αποστέρηση</t>
        </is>
      </c>
      <c r="Q156" t="inlineStr">
        <is>
          <t>3</t>
        </is>
      </c>
      <c r="R156" t="inlineStr">
        <is>
          <t/>
        </is>
      </c>
      <c r="S156" t="inlineStr">
        <is>
          <t>disgorgement</t>
        </is>
      </c>
      <c r="T156" t="inlineStr">
        <is>
          <t>3</t>
        </is>
      </c>
      <c r="U156" t="inlineStr">
        <is>
          <t/>
        </is>
      </c>
      <c r="V156" t="inlineStr">
        <is>
          <t>restitución</t>
        </is>
      </c>
      <c r="W156" t="inlineStr">
        <is>
          <t>3</t>
        </is>
      </c>
      <c r="X156" t="inlineStr">
        <is>
          <t/>
        </is>
      </c>
      <c r="Y156" t="inlineStr">
        <is>
          <t>tagastamine</t>
        </is>
      </c>
      <c r="Z156" t="inlineStr">
        <is>
          <t>2</t>
        </is>
      </c>
      <c r="AA156" t="inlineStr">
        <is>
          <t/>
        </is>
      </c>
      <c r="AB156" t="inlineStr">
        <is>
          <t>luovutus|luovuttaminen</t>
        </is>
      </c>
      <c r="AC156" t="inlineStr">
        <is>
          <t>3|3</t>
        </is>
      </c>
      <c r="AD156" t="inlineStr">
        <is>
          <t>|</t>
        </is>
      </c>
      <c r="AE156" t="inlineStr">
        <is>
          <t>restitution</t>
        </is>
      </c>
      <c r="AF156" t="inlineStr">
        <is>
          <t>3</t>
        </is>
      </c>
      <c r="AG156" t="inlineStr">
        <is>
          <t/>
        </is>
      </c>
      <c r="AH156" t="inlineStr">
        <is>
          <t>aisíoc</t>
        </is>
      </c>
      <c r="AI156" t="inlineStr">
        <is>
          <t>3</t>
        </is>
      </c>
      <c r="AJ156" t="inlineStr">
        <is>
          <t/>
        </is>
      </c>
      <c r="AK156" t="inlineStr">
        <is>
          <t>povrat|odricanje</t>
        </is>
      </c>
      <c r="AL156" t="inlineStr">
        <is>
          <t>3|3</t>
        </is>
      </c>
      <c r="AM156" t="inlineStr">
        <is>
          <t>|</t>
        </is>
      </c>
      <c r="AN156" t="inlineStr">
        <is>
          <t>visszaszolgáltatás</t>
        </is>
      </c>
      <c r="AO156" t="inlineStr">
        <is>
          <t>3</t>
        </is>
      </c>
      <c r="AP156" t="inlineStr">
        <is>
          <t/>
        </is>
      </c>
      <c r="AQ156" t="inlineStr">
        <is>
          <t>restituzione</t>
        </is>
      </c>
      <c r="AR156" t="inlineStr">
        <is>
          <t>3</t>
        </is>
      </c>
      <c r="AS156" t="inlineStr">
        <is>
          <t/>
        </is>
      </c>
      <c r="AT156" t="inlineStr">
        <is>
          <t>neteisėtai gautos naudos grąžinimas|žalos atlyginimas</t>
        </is>
      </c>
      <c r="AU156" t="inlineStr">
        <is>
          <t>3|3</t>
        </is>
      </c>
      <c r="AV156" t="inlineStr">
        <is>
          <t>|</t>
        </is>
      </c>
      <c r="AW156" t="inlineStr">
        <is>
          <t>atmaksāšana</t>
        </is>
      </c>
      <c r="AX156" t="inlineStr">
        <is>
          <t>2</t>
        </is>
      </c>
      <c r="AY156" t="inlineStr">
        <is>
          <t/>
        </is>
      </c>
      <c r="AZ156" t="inlineStr">
        <is>
          <t>restituzzjoni|ċediment</t>
        </is>
      </c>
      <c r="BA156" t="inlineStr">
        <is>
          <t>3|2</t>
        </is>
      </c>
      <c r="BB156" t="inlineStr">
        <is>
          <t>|</t>
        </is>
      </c>
      <c r="BC156" t="inlineStr">
        <is>
          <t>terugbetaling</t>
        </is>
      </c>
      <c r="BD156" t="inlineStr">
        <is>
          <t>3</t>
        </is>
      </c>
      <c r="BE156" t="inlineStr">
        <is>
          <t/>
        </is>
      </c>
      <c r="BF156" t="inlineStr">
        <is>
          <t>wyrównanie</t>
        </is>
      </c>
      <c r="BG156" t="inlineStr">
        <is>
          <t>3</t>
        </is>
      </c>
      <c r="BH156" t="inlineStr">
        <is>
          <t/>
        </is>
      </c>
      <c r="BI156" t="inlineStr">
        <is>
          <t>restituição</t>
        </is>
      </c>
      <c r="BJ156" t="inlineStr">
        <is>
          <t>3</t>
        </is>
      </c>
      <c r="BK156" t="inlineStr">
        <is>
          <t/>
        </is>
      </c>
      <c r="BL156" t="inlineStr">
        <is>
          <t>restituire</t>
        </is>
      </c>
      <c r="BM156" t="inlineStr">
        <is>
          <t>3</t>
        </is>
      </c>
      <c r="BN156" t="inlineStr">
        <is>
          <t/>
        </is>
      </c>
      <c r="BO156" t="inlineStr">
        <is>
          <t>vrátenie</t>
        </is>
      </c>
      <c r="BP156" t="inlineStr">
        <is>
          <t>3</t>
        </is>
      </c>
      <c r="BQ156" t="inlineStr">
        <is>
          <t/>
        </is>
      </c>
      <c r="BR156" t="inlineStr">
        <is>
          <t>povrnitev</t>
        </is>
      </c>
      <c r="BS156" t="inlineStr">
        <is>
          <t>3</t>
        </is>
      </c>
      <c r="BT156" t="inlineStr">
        <is>
          <t/>
        </is>
      </c>
      <c r="BU156" t="inlineStr">
        <is>
          <t>återföring</t>
        </is>
      </c>
      <c r="BV156" t="inlineStr">
        <is>
          <t>3</t>
        </is>
      </c>
      <c r="BW156" t="inlineStr">
        <is>
          <t/>
        </is>
      </c>
      <c r="BX156" t="inlineStr">
        <is>
          <t/>
        </is>
      </c>
      <c r="BY156" t="inlineStr">
        <is>
          <t>úkon vzdání se něčeho (např. nezákonného zisku) na požádání nebo právním donucením</t>
        </is>
      </c>
      <c r="BZ156" t="inlineStr">
        <is>
          <t/>
        </is>
      </c>
      <c r="CA156" t="inlineStr">
        <is>
          <t/>
        </is>
      </c>
      <c r="CB156" t="inlineStr">
        <is>
          <t>πράξη παραίτησης από κάτι (όπως παράνομα αποκτηθέντα κέρδη) μέσω συμφωνίας ή νομικού καταναγκασμού</t>
        </is>
      </c>
      <c r="CC156" t="inlineStr">
        <is>
          <t>act of giving up something (such as profits illegally obtained) on demand or by legal compulsion</t>
        </is>
      </c>
      <c r="CD156" t="inlineStr">
        <is>
          <t>Modalidad de satisfacción de la responsabilidad civil derivada del delito que consiste en devolver el mismo bien a su legítimo poseedor o propietario.</t>
        </is>
      </c>
      <c r="CE156" t="inlineStr">
        <is>
          <t/>
        </is>
      </c>
      <c r="CF156" t="inlineStr">
        <is>
          <t>toimi, jolla jostain (kuten laittomasti saaduista voitoista tai vältetyistä tappioista) luovutaan vaadittaessa tai oikeudellisesta pakosta</t>
        </is>
      </c>
      <c r="CG156" t="inlineStr">
        <is>
          <t/>
        </is>
      </c>
      <c r="CH156" t="inlineStr">
        <is>
          <t/>
        </is>
      </c>
      <c r="CI156" t="inlineStr">
        <is>
          <t/>
        </is>
      </c>
      <c r="CJ156" t="inlineStr">
        <is>
          <t>valaminek (pl. jogosulatlanul szerzett nyereségnek) kérésre vagy jogi kötelezettség alapján történő visszaadása</t>
        </is>
      </c>
      <c r="CK156" t="inlineStr">
        <is>
          <t>atto di rendere o cedere qualcosa spesso ottenuta in modo illecito</t>
        </is>
      </c>
      <c r="CL156" t="inlineStr">
        <is>
          <t/>
        </is>
      </c>
      <c r="CM156" t="inlineStr">
        <is>
          <t/>
        </is>
      </c>
      <c r="CN156" t="inlineStr">
        <is>
          <t>l-att li permezz tiegħu wieħed jagħti xi ħaġa lura (bħal profitti miksuba b'mod illegali) meta jintalab jagħmel dan jew konsegwenza ta' kostrinġiment legali</t>
        </is>
      </c>
      <c r="CO156" t="inlineStr">
        <is>
          <t>afstaan van iets (zoals illegaal verkregen winst) op verzoek of door wettelijke dwang</t>
        </is>
      </c>
      <c r="CP156" t="inlineStr">
        <is>
          <t/>
        </is>
      </c>
      <c r="CQ156" t="inlineStr">
        <is>
          <t>Ato de abdicar de algo (tal como lucros obtidos ilegalmente) a pedido ou por coação jurídica.</t>
        </is>
      </c>
      <c r="CR156" t="inlineStr">
        <is>
          <t/>
        </is>
      </c>
      <c r="CS156" t="inlineStr">
        <is>
          <t>vzdanie sa niečoho (napr. protizákonne získaných ziskov) na požiadanie alebo donútením na základe zákona</t>
        </is>
      </c>
      <c r="CT156" t="inlineStr">
        <is>
          <t/>
        </is>
      </c>
      <c r="CU156" t="inlineStr">
        <is>
          <t/>
        </is>
      </c>
    </row>
    <row r="157">
      <c r="A157" s="1" t="str">
        <f>HYPERLINK("https://iate.europa.eu/entry/result/908090/all", "908090")</f>
        <v>908090</v>
      </c>
      <c r="B157" t="inlineStr">
        <is>
          <t>EUROPEAN UNION;LAW;BUSINESS AND COMPETITION</t>
        </is>
      </c>
      <c r="C157" t="inlineStr">
        <is>
          <t>EUROPEAN UNION|European construction|European Union|area of freedom, security and justice;LAW|criminal law;BUSINESS AND COMPETITION|business organisation</t>
        </is>
      </c>
      <c r="D157" t="inlineStr">
        <is>
          <t>корпоративна престъпност</t>
        </is>
      </c>
      <c r="E157" t="inlineStr">
        <is>
          <t>3</t>
        </is>
      </c>
      <c r="F157" t="inlineStr">
        <is>
          <t/>
        </is>
      </c>
      <c r="G157" t="inlineStr">
        <is>
          <t>podniková trestná činnost</t>
        </is>
      </c>
      <c r="H157" t="inlineStr">
        <is>
          <t>3</t>
        </is>
      </c>
      <c r="I157" t="inlineStr">
        <is>
          <t/>
        </is>
      </c>
      <c r="J157" t="inlineStr">
        <is>
          <t>selskabskriminalitet|virksomhedskriminalitet</t>
        </is>
      </c>
      <c r="K157" t="inlineStr">
        <is>
          <t>3|3</t>
        </is>
      </c>
      <c r="L157" t="inlineStr">
        <is>
          <t>|</t>
        </is>
      </c>
      <c r="M157" t="inlineStr">
        <is>
          <t>Unternehmenskriminalität</t>
        </is>
      </c>
      <c r="N157" t="inlineStr">
        <is>
          <t>2</t>
        </is>
      </c>
      <c r="O157" t="inlineStr">
        <is>
          <t/>
        </is>
      </c>
      <c r="P157" t="inlineStr">
        <is>
          <t>εταιρικό έγκλημα|οργανωσιακό έγκλημα</t>
        </is>
      </c>
      <c r="Q157" t="inlineStr">
        <is>
          <t>3|3</t>
        </is>
      </c>
      <c r="R157" t="inlineStr">
        <is>
          <t>|</t>
        </is>
      </c>
      <c r="S157" t="inlineStr">
        <is>
          <t>corporate crime|organisational crime|organisational crime</t>
        </is>
      </c>
      <c r="T157" t="inlineStr">
        <is>
          <t>3|3|1</t>
        </is>
      </c>
      <c r="U157" t="inlineStr">
        <is>
          <t>||</t>
        </is>
      </c>
      <c r="V157" t="inlineStr">
        <is>
          <t>delito societario</t>
        </is>
      </c>
      <c r="W157" t="inlineStr">
        <is>
          <t>3</t>
        </is>
      </c>
      <c r="X157" t="inlineStr">
        <is>
          <t/>
        </is>
      </c>
      <c r="Y157" t="inlineStr">
        <is>
          <t>ettevõtlusega seotud süütegu</t>
        </is>
      </c>
      <c r="Z157" t="inlineStr">
        <is>
          <t>3</t>
        </is>
      </c>
      <c r="AA157" t="inlineStr">
        <is>
          <t/>
        </is>
      </c>
      <c r="AB157" t="inlineStr">
        <is>
          <t>organisaatiorikollisuus|yhteisörikollisuus</t>
        </is>
      </c>
      <c r="AC157" t="inlineStr">
        <is>
          <t>3|3</t>
        </is>
      </c>
      <c r="AD157" t="inlineStr">
        <is>
          <t>|</t>
        </is>
      </c>
      <c r="AE157" t="inlineStr">
        <is>
          <t>criminalité d'entreprise</t>
        </is>
      </c>
      <c r="AF157" t="inlineStr">
        <is>
          <t>3</t>
        </is>
      </c>
      <c r="AG157" t="inlineStr">
        <is>
          <t/>
        </is>
      </c>
      <c r="AH157" t="inlineStr">
        <is>
          <t>coireacht chorparáideach</t>
        </is>
      </c>
      <c r="AI157" t="inlineStr">
        <is>
          <t>3</t>
        </is>
      </c>
      <c r="AJ157" t="inlineStr">
        <is>
          <t/>
        </is>
      </c>
      <c r="AK157" t="inlineStr">
        <is>
          <t/>
        </is>
      </c>
      <c r="AL157" t="inlineStr">
        <is>
          <t/>
        </is>
      </c>
      <c r="AM157" t="inlineStr">
        <is>
          <t/>
        </is>
      </c>
      <c r="AN157" t="inlineStr">
        <is>
          <t>vállalati bűnözés|szervezeti bűnözés</t>
        </is>
      </c>
      <c r="AO157" t="inlineStr">
        <is>
          <t>3|3</t>
        </is>
      </c>
      <c r="AP157" t="inlineStr">
        <is>
          <t>|</t>
        </is>
      </c>
      <c r="AQ157" t="inlineStr">
        <is>
          <t>criminalità societaria</t>
        </is>
      </c>
      <c r="AR157" t="inlineStr">
        <is>
          <t>3</t>
        </is>
      </c>
      <c r="AS157" t="inlineStr">
        <is>
          <t/>
        </is>
      </c>
      <c r="AT157" t="inlineStr">
        <is>
          <t>įmonių nusikaltimai|verslo nusikaltimai</t>
        </is>
      </c>
      <c r="AU157" t="inlineStr">
        <is>
          <t>3|2</t>
        </is>
      </c>
      <c r="AV157" t="inlineStr">
        <is>
          <t>|</t>
        </is>
      </c>
      <c r="AW157" t="inlineStr">
        <is>
          <t>korporatīvs noziegums</t>
        </is>
      </c>
      <c r="AX157" t="inlineStr">
        <is>
          <t>2</t>
        </is>
      </c>
      <c r="AY157" t="inlineStr">
        <is>
          <t/>
        </is>
      </c>
      <c r="AZ157" t="inlineStr">
        <is>
          <t>reati korporattivi</t>
        </is>
      </c>
      <c r="BA157" t="inlineStr">
        <is>
          <t>3</t>
        </is>
      </c>
      <c r="BB157" t="inlineStr">
        <is>
          <t/>
        </is>
      </c>
      <c r="BC157" t="inlineStr">
        <is>
          <t>organisatiecriminaliteit|zakelijke criminaliteit</t>
        </is>
      </c>
      <c r="BD157" t="inlineStr">
        <is>
          <t>3|3</t>
        </is>
      </c>
      <c r="BE157" t="inlineStr">
        <is>
          <t>|</t>
        </is>
      </c>
      <c r="BF157" t="inlineStr">
        <is>
          <t>przestępczość korporacyjna</t>
        </is>
      </c>
      <c r="BG157" t="inlineStr">
        <is>
          <t>3</t>
        </is>
      </c>
      <c r="BH157" t="inlineStr">
        <is>
          <t/>
        </is>
      </c>
      <c r="BI157" t="inlineStr">
        <is>
          <t>crime de colarinho branco|criminalidade organizacional</t>
        </is>
      </c>
      <c r="BJ157" t="inlineStr">
        <is>
          <t>3|2</t>
        </is>
      </c>
      <c r="BK157" t="inlineStr">
        <is>
          <t>|</t>
        </is>
      </c>
      <c r="BL157" t="inlineStr">
        <is>
          <t>criminalitate corporativă</t>
        </is>
      </c>
      <c r="BM157" t="inlineStr">
        <is>
          <t>2</t>
        </is>
      </c>
      <c r="BN157" t="inlineStr">
        <is>
          <t/>
        </is>
      </c>
      <c r="BO157" t="inlineStr">
        <is>
          <t>trestná činnosť právnických osôb</t>
        </is>
      </c>
      <c r="BP157" t="inlineStr">
        <is>
          <t>3</t>
        </is>
      </c>
      <c r="BQ157" t="inlineStr">
        <is>
          <t/>
        </is>
      </c>
      <c r="BR157" t="inlineStr">
        <is>
          <t>korporacijska kriminaliteta</t>
        </is>
      </c>
      <c r="BS157" t="inlineStr">
        <is>
          <t>3</t>
        </is>
      </c>
      <c r="BT157" t="inlineStr">
        <is>
          <t/>
        </is>
      </c>
      <c r="BU157" t="inlineStr">
        <is>
          <t>företagsbrottslighet</t>
        </is>
      </c>
      <c r="BV157" t="inlineStr">
        <is>
          <t>3</t>
        </is>
      </c>
      <c r="BW157" t="inlineStr">
        <is>
          <t/>
        </is>
      </c>
      <c r="BX157" t="inlineStr">
        <is>
          <t>поведение на дружество или на служители, действащи от името на дружество, което е забранено и наказуемо от закона</t>
        </is>
      </c>
      <c r="BY157" t="inlineStr">
        <is>
          <t/>
        </is>
      </c>
      <c r="BZ157" t="inlineStr">
        <is>
          <t>handlemåde fra en virksomhed eller en ansat på vegne af en virksomhed, som er forbudt og strafbar ved lov</t>
        </is>
      </c>
      <c r="CA157" t="inlineStr">
        <is>
          <t>Straftaten, die sich v.a. durch das Ausnutzen von speziellem Knowhow des Wirtschaftslebens zu illegalen Zwecken auszeichnen</t>
        </is>
      </c>
      <c r="CB157" t="inlineStr">
        <is>
          <t>τύπος εγκλήματος «λευκού κολάρου» που διαπράττεται από άτομα κατά τη διάρκεια της νόμιμης εργασίας τους, προς όφελος του οργανισμού που τους απασχολεί</t>
        </is>
      </c>
      <c r="CC157" t="inlineStr">
        <is>
          <t>conduct of a corporation, or of employees acting on behalf of a corporation, which is proscribed and punishable by law</t>
        </is>
      </c>
      <c r="CD157" t="inlineStr">
        <is>
          <t>Falseamiento, por parte de los administradores de hecho o de derecho de una sociedad constituida o en formación, de las cuentas anuales o otros documentos que deban reflejar la situación jurídica o económica de la entidad, de forma idónea para causar un perjuicio económico a la misma, a alguno de sus socios, o a un tercero.</t>
        </is>
      </c>
      <c r="CE157" t="inlineStr">
        <is>
          <t/>
        </is>
      </c>
      <c r="CF157" t="inlineStr">
        <is>
          <t>yrityksen, julkishallinnon tai muun yhteisön toiminnan yhteydessä tai niitä hyväksi käyttäen tapahtuva, huomattavaan välittömään tai välilliseen taloudelliseen hyötyyn tähtäävä rangaistava toiminta tai laiminlyönti</t>
        </is>
      </c>
      <c r="CG157" t="inlineStr">
        <is>
          <t>crimes commis par des personnes physiques pour le compte des entreprises et crimes des entreprises elles-mêmes, comme personnes morales</t>
        </is>
      </c>
      <c r="CH157" t="inlineStr">
        <is>
          <t/>
        </is>
      </c>
      <c r="CI157" t="inlineStr">
        <is>
          <t/>
        </is>
      </c>
      <c r="CJ157" t="inlineStr">
        <is>
          <t/>
        </is>
      </c>
      <c r="CK157" t="inlineStr">
        <is>
          <t>insieme di reati che possono essere compiuti da professionisti o dai responsabili di imprese per accrescere in modo criminale i profitti di impresa</t>
        </is>
      </c>
      <c r="CL157" t="inlineStr">
        <is>
          <t>verlo struktūros ar jos darbuotojų šios struktūros vardu, pasinaudojant specialiomis verslo žinomis ir patirtimi, atliekami veiksmai, kuriuos draudžia teisė ir už kuriuos baudžiama pagal teisę</t>
        </is>
      </c>
      <c r="CM157" t="inlineStr">
        <is>
          <t/>
        </is>
      </c>
      <c r="CN157" t="inlineStr">
        <is>
          <t>imġiba ta' korporazzjoni, jew ta' impjegati li jaġixxu f'isem korporazzjoni, li hija projbita u punibbli mil-liġi</t>
        </is>
      </c>
      <c r="CO157" t="inlineStr">
        <is>
          <t>strafbaar gedrag dat plaatsvindt binnen de context van een wettige organisatie, waarbij de dader kenmerken of hulpbronnen van de organisatie benut</t>
        </is>
      </c>
      <c r="CP157" t="inlineStr">
        <is>
          <t>typ przestępczości obejmujący przestępstwa skarbowe, przestępstwa wewnętrzne, popełniane przez osoby pełniące kierownicze funkcje, polityków lub urzędników w związku z działalnością finansową podmiotów, w których są oni zatrudnieni oraz przestępstwa związane z operacjami bankowymi, popełniane w związku z działalnością gospodarczą określonego przedsiębiorcy</t>
        </is>
      </c>
      <c r="CQ157" t="inlineStr">
        <is>
          <t>Actividade ilícita desenvolvida por uma pessoa pertencente a uma organização, em si mesma legal, no exercício das suas funções.</t>
        </is>
      </c>
      <c r="CR157" t="inlineStr">
        <is>
          <t>actele ilegale comise fie de către o societate (de exemplu, o entitate de
afaceri care are o personalitate juridică distinctă de persoanele fizice care
gestionează activitățile sale), fie de către persoane care acționează în numele
unei societăți</t>
        </is>
      </c>
      <c r="CS157" t="inlineStr">
        <is>
          <t>konanie právnickej osoby alebo zamestnancov konajúcich v mene právnickej osoby, ktoré je zákonom zakázané a trestné</t>
        </is>
      </c>
      <c r="CT157" t="inlineStr">
        <is>
          <t>organizacijski pojav, ki označuje nezakonita ravnanja, izvršena v interesu gospodarske organizacije, zoper katera se lahko uporabijo kazenske sankcije</t>
        </is>
      </c>
      <c r="CU157" t="inlineStr">
        <is>
          <t>brott som begås av ägare eller anställda till förmån för företaget, eller av företaget i egenskap av juridisk person</t>
        </is>
      </c>
    </row>
    <row r="158">
      <c r="A158" s="1" t="str">
        <f>HYPERLINK("https://iate.europa.eu/entry/result/933520/all", "933520")</f>
        <v>933520</v>
      </c>
      <c r="B158" t="inlineStr">
        <is>
          <t>FINANCE</t>
        </is>
      </c>
      <c r="C158" t="inlineStr">
        <is>
          <t>FINANCE</t>
        </is>
      </c>
      <c r="D158" t="inlineStr">
        <is>
          <t>ЕПС|Европейски платежен съвет</t>
        </is>
      </c>
      <c r="E158" t="inlineStr">
        <is>
          <t>3|3</t>
        </is>
      </c>
      <c r="F158" t="inlineStr">
        <is>
          <t>|</t>
        </is>
      </c>
      <c r="G158" t="inlineStr">
        <is>
          <t>Evropská rada pro platební styk|EPC</t>
        </is>
      </c>
      <c r="H158" t="inlineStr">
        <is>
          <t>3|3</t>
        </is>
      </c>
      <c r="I158" t="inlineStr">
        <is>
          <t>|</t>
        </is>
      </c>
      <c r="J158" t="inlineStr">
        <is>
          <t>European Payments Council|EPC</t>
        </is>
      </c>
      <c r="K158" t="inlineStr">
        <is>
          <t>4|4</t>
        </is>
      </c>
      <c r="L158" t="inlineStr">
        <is>
          <t>|</t>
        </is>
      </c>
      <c r="M158" t="inlineStr">
        <is>
          <t>Europäischer Zahlungsverkehrsausschuss|EPC</t>
        </is>
      </c>
      <c r="N158" t="inlineStr">
        <is>
          <t>3|3</t>
        </is>
      </c>
      <c r="O158" t="inlineStr">
        <is>
          <t>|</t>
        </is>
      </c>
      <c r="P158" t="inlineStr">
        <is>
          <t>CEP|EPC|Ευρωπαϊκό Συμβούλιο Πληρωμών</t>
        </is>
      </c>
      <c r="Q158" t="inlineStr">
        <is>
          <t>3|3|3</t>
        </is>
      </c>
      <c r="R158" t="inlineStr">
        <is>
          <t>||</t>
        </is>
      </c>
      <c r="S158" t="inlineStr">
        <is>
          <t>EPC|European Payments Council</t>
        </is>
      </c>
      <c r="T158" t="inlineStr">
        <is>
          <t>3|3</t>
        </is>
      </c>
      <c r="U158" t="inlineStr">
        <is>
          <t>|</t>
        </is>
      </c>
      <c r="V158" t="inlineStr">
        <is>
          <t>Consejo Europeo de Pagos</t>
        </is>
      </c>
      <c r="W158" t="inlineStr">
        <is>
          <t>3</t>
        </is>
      </c>
      <c r="X158" t="inlineStr">
        <is>
          <t/>
        </is>
      </c>
      <c r="Y158" t="inlineStr">
        <is>
          <t>Euroopa Maksenõukogu</t>
        </is>
      </c>
      <c r="Z158" t="inlineStr">
        <is>
          <t>3</t>
        </is>
      </c>
      <c r="AA158" t="inlineStr">
        <is>
          <t/>
        </is>
      </c>
      <c r="AB158" t="inlineStr">
        <is>
          <t>Euroopan maksuneuvosto|EPC</t>
        </is>
      </c>
      <c r="AC158" t="inlineStr">
        <is>
          <t>3|3</t>
        </is>
      </c>
      <c r="AD158" t="inlineStr">
        <is>
          <t>|</t>
        </is>
      </c>
      <c r="AE158" t="inlineStr">
        <is>
          <t>CEP|Conseil européen des paiements</t>
        </is>
      </c>
      <c r="AF158" t="inlineStr">
        <is>
          <t>3|3</t>
        </is>
      </c>
      <c r="AG158" t="inlineStr">
        <is>
          <t>|</t>
        </is>
      </c>
      <c r="AH158" t="inlineStr">
        <is>
          <t/>
        </is>
      </c>
      <c r="AI158" t="inlineStr">
        <is>
          <t/>
        </is>
      </c>
      <c r="AJ158" t="inlineStr">
        <is>
          <t/>
        </is>
      </c>
      <c r="AK158" t="inlineStr">
        <is>
          <t/>
        </is>
      </c>
      <c r="AL158" t="inlineStr">
        <is>
          <t/>
        </is>
      </c>
      <c r="AM158" t="inlineStr">
        <is>
          <t/>
        </is>
      </c>
      <c r="AN158" t="inlineStr">
        <is>
          <t>Európai Pénzforgalmi Tanács|EPC</t>
        </is>
      </c>
      <c r="AO158" t="inlineStr">
        <is>
          <t>4|4</t>
        </is>
      </c>
      <c r="AP158" t="inlineStr">
        <is>
          <t>|</t>
        </is>
      </c>
      <c r="AQ158" t="inlineStr">
        <is>
          <t>Consiglio europeo per i pagamenti|EPC</t>
        </is>
      </c>
      <c r="AR158" t="inlineStr">
        <is>
          <t>3|3</t>
        </is>
      </c>
      <c r="AS158" t="inlineStr">
        <is>
          <t>|</t>
        </is>
      </c>
      <c r="AT158" t="inlineStr">
        <is>
          <t/>
        </is>
      </c>
      <c r="AU158" t="inlineStr">
        <is>
          <t/>
        </is>
      </c>
      <c r="AV158" t="inlineStr">
        <is>
          <t/>
        </is>
      </c>
      <c r="AW158" t="inlineStr">
        <is>
          <t>EMP|Eiropas Maksājumu padome</t>
        </is>
      </c>
      <c r="AX158" t="inlineStr">
        <is>
          <t>3|3</t>
        </is>
      </c>
      <c r="AY158" t="inlineStr">
        <is>
          <t>|</t>
        </is>
      </c>
      <c r="AZ158" t="inlineStr">
        <is>
          <t/>
        </is>
      </c>
      <c r="BA158" t="inlineStr">
        <is>
          <t/>
        </is>
      </c>
      <c r="BB158" t="inlineStr">
        <is>
          <t/>
        </is>
      </c>
      <c r="BC158" t="inlineStr">
        <is>
          <t>European Payments Council|EPC|Europese Betalingsraad</t>
        </is>
      </c>
      <c r="BD158" t="inlineStr">
        <is>
          <t>3|3|3</t>
        </is>
      </c>
      <c r="BE158" t="inlineStr">
        <is>
          <t>||</t>
        </is>
      </c>
      <c r="BF158" t="inlineStr">
        <is>
          <t>Europejska Rada ds. Płatności|EPC</t>
        </is>
      </c>
      <c r="BG158" t="inlineStr">
        <is>
          <t>3|2</t>
        </is>
      </c>
      <c r="BH158" t="inlineStr">
        <is>
          <t>|</t>
        </is>
      </c>
      <c r="BI158" t="inlineStr">
        <is>
          <t>Conselho Europeu de Pagamentos</t>
        </is>
      </c>
      <c r="BJ158" t="inlineStr">
        <is>
          <t>3</t>
        </is>
      </c>
      <c r="BK158" t="inlineStr">
        <is>
          <t/>
        </is>
      </c>
      <c r="BL158" t="inlineStr">
        <is>
          <t>Consiliul European al Plăților</t>
        </is>
      </c>
      <c r="BM158" t="inlineStr">
        <is>
          <t>3</t>
        </is>
      </c>
      <c r="BN158" t="inlineStr">
        <is>
          <t/>
        </is>
      </c>
      <c r="BO158" t="inlineStr">
        <is>
          <t/>
        </is>
      </c>
      <c r="BP158" t="inlineStr">
        <is>
          <t/>
        </is>
      </c>
      <c r="BQ158" t="inlineStr">
        <is>
          <t/>
        </is>
      </c>
      <c r="BR158" t="inlineStr">
        <is>
          <t>Evropski svet za plačila</t>
        </is>
      </c>
      <c r="BS158" t="inlineStr">
        <is>
          <t>3</t>
        </is>
      </c>
      <c r="BT158" t="inlineStr">
        <is>
          <t/>
        </is>
      </c>
      <c r="BU158" t="inlineStr">
        <is>
          <t/>
        </is>
      </c>
      <c r="BV158" t="inlineStr">
        <is>
          <t/>
        </is>
      </c>
      <c r="BW158" t="inlineStr">
        <is>
          <t/>
        </is>
      </c>
      <c r="BX158" t="inlineStr">
        <is>
          <t/>
        </is>
      </c>
      <c r="BY158" t="inlineStr">
        <is>
          <t>rozhodovací a koordinační orgán, který zastřešuje evropský bankovní sektor v oblasti platebního styku</t>
        </is>
      </c>
      <c r="BZ158" t="inlineStr">
        <is>
          <t>"European Payments Council (EPC): Styrende organ bestående af 52 institutioner, herunder banker, andelsbanker og sparekasser, hvis opgave er at oprette det fælles eurobetalingsområde og repræsentere den europæiske banksektor i forb. med spørgsmål vedr. betalingssystemer."</t>
        </is>
      </c>
      <c r="CA158" t="inlineStr">
        <is>
          <t>Zusammenschluss der europäischen Bankenverbände (seit 2002), um gemeinsam und vor allem auf selbstregulierender Basis die Grundlagen für e. standardisierte Zahlungsverkehrs-Infrastruktur im Euro-Währungsgebiet zu schaffen</t>
        </is>
      </c>
      <c r="CB158" t="inlineStr">
        <is>
          <t>Διοικητικό όργανο που αποτελείται από εκπροσώπους 52 ιδρυμάτων, συμπεριλαμβανομένων εμπορικών, συνεταιριστικών και αποταμιευτικών τραπεζών, με καθήκοντα να δημιουργήσει τον ενιαίο χώρο πληρωμών σε ευρώ και να εκπροσωπεί τον ευρωπαϊκό τραπεζικό κλάδο σε θέματα συστημάτων πληρωμών.</t>
        </is>
      </c>
      <c r="CC158" t="inlineStr">
        <is>
          <t>organisation that aims to make it possible for citizens and businesses in the Single Euro Payments Area (SEPA) to pay with a single payment account or card across Europe as easily and conveniently as they do in their home country</t>
        </is>
      </c>
      <c r="CD158" t="inlineStr">
        <is>
          <t>Órgano autorregulador creado por entidades del sector bancario europeo para coordinar la reestructuración del sistema de pagos en la zona del euro. Están representados en él miembros de países de la UE y de Islandia, Liechtenstein, Noruega y Suiza, y su trabajo abarca todos los pagos en euros realizados en estos países.</t>
        </is>
      </c>
      <c r="CE158" t="inlineStr">
        <is>
          <t/>
        </is>
      </c>
      <c r="CF158" t="inlineStr">
        <is>
          <t>SEPA-hanketta koordinoiva pankkialan itsesääntelyelin</t>
        </is>
      </c>
      <c r="CG158" t="inlineStr">
        <is>
          <t>Organe de gouvernance composé de 52 représentants d'institutions, dont des banques commerciales, des banques coopératives et des caisses d'épargne, chargé de favoriser la mise en place de l'espace unique de paiement en euros et de représenter le secteur bancaire européen sur les questions relatives aux systèmes de paiement.</t>
        </is>
      </c>
      <c r="CH158" t="inlineStr">
        <is>
          <t/>
        </is>
      </c>
      <c r="CI158" t="inlineStr">
        <is>
          <t/>
        </is>
      </c>
      <c r="CJ158" t="inlineStr">
        <is>
          <t>Az EPC feladata az euróban lebonyolított fizetések új szabályainak és eljárásainak meghatározása és a SEPA-projekt irányítása. Az EPC 65 európai bankból áll, köztük három európai hitelintézeti szövetségből és az Európai Bankszövetségből.</t>
        </is>
      </c>
      <c r="CK158" t="inlineStr">
        <is>
          <t>"Struttura organizzativa formata da istituzioni, fra cui banche commerciali, banche di credito cooperativo e casse di risparmio, il cui obiettivo è realizzare l’area di pagamentounica (Single Euro Payments Area - SEPA) e rappresentare l’industria bancaria europea nelle relazioni con il SEBC e con le autorità europee in tema di sistemi di pagamento. L’assemblea inaugurale dell’EPC si è tenuta il 17 giugno 2002."</t>
        </is>
      </c>
      <c r="CL158" t="inlineStr">
        <is>
          <t/>
        </is>
      </c>
      <c r="CM158" t="inlineStr">
        <is>
          <t>starptautiska maksājumu pakalpojumu sniedzēju apvienība, kuras mērķis ir atbalstīt un veicināt Eiropas maksājumu integrāciju un attīstību, īpaši vienoto euro maksājumu telpu</t>
        </is>
      </c>
      <c r="CN158" t="inlineStr">
        <is>
          <t/>
        </is>
      </c>
      <c r="CO158" t="inlineStr">
        <is>
          <t>"beheersorgaan dat bestaat uit 52 vertegenwoordigers van instellingen, waaronder commerciële banken, coöperatieve banken en spaarbanken, met als doel het tot stand brengen van een gemeenschappelijke euro-betalingsruimte en het vertegenwoordigen van de Europese banksector in aangelegenheden met betrekking tot betalingssystemen."</t>
        </is>
      </c>
      <c r="CP158" t="inlineStr">
        <is>
          <t>organ decyzyjny i koordynacyjny europejskiego sektora bankowego w odniesieniu do płatności</t>
        </is>
      </c>
      <c r="CQ158" t="inlineStr">
        <is>
          <t/>
        </is>
      </c>
      <c r="CR158" t="inlineStr">
        <is>
          <t>Consiliul European al Plăților - European Payments Council (EPC) este organismul de decizie și coordonare al industriei bancare europene în domeniul plăților.</t>
        </is>
      </c>
      <c r="CS158" t="inlineStr">
        <is>
          <t/>
        </is>
      </c>
      <c r="CT158" t="inlineStr">
        <is>
          <t>Organ sestavlja 65 evropskih bank, skupaj s tremi evropskimi združenji kreditnega sektorja in Bančnim združenjem za euro (Euro Banking Association - EBA &lt;a href="/entry/result/914552/all" id="ENTRY_TO_ENTRY_CONVERTER" target="_blank"&gt;IATE:914552&lt;/a&gt; ). V njem so zastopane članice iz EU, Islandije, Lihtenštajna, Norveške in Švice, njegovo delo pa je usmerjeno na vsa plačila v EUR v teh državah.</t>
        </is>
      </c>
      <c r="CU158" t="inlineStr">
        <is>
          <t/>
        </is>
      </c>
    </row>
    <row r="159">
      <c r="A159" s="1" t="str">
        <f>HYPERLINK("https://iate.europa.eu/entry/result/117135/all", "117135")</f>
        <v>117135</v>
      </c>
      <c r="B159" t="inlineStr">
        <is>
          <t>INDUSTRY</t>
        </is>
      </c>
      <c r="C159" t="inlineStr">
        <is>
          <t>INDUSTRY|industrial structures and policy</t>
        </is>
      </c>
      <c r="D159" t="inlineStr">
        <is>
          <t/>
        </is>
      </c>
      <c r="E159" t="inlineStr">
        <is>
          <t/>
        </is>
      </c>
      <c r="F159" t="inlineStr">
        <is>
          <t/>
        </is>
      </c>
      <c r="G159" t="inlineStr">
        <is>
          <t/>
        </is>
      </c>
      <c r="H159" t="inlineStr">
        <is>
          <t/>
        </is>
      </c>
      <c r="I159" t="inlineStr">
        <is>
          <t/>
        </is>
      </c>
      <c r="J159" t="inlineStr">
        <is>
          <t>håndværk</t>
        </is>
      </c>
      <c r="K159" t="inlineStr">
        <is>
          <t>1</t>
        </is>
      </c>
      <c r="L159" t="inlineStr">
        <is>
          <t/>
        </is>
      </c>
      <c r="M159" t="inlineStr">
        <is>
          <t>Heimindustrie|Heimgewerbe</t>
        </is>
      </c>
      <c r="N159" t="inlineStr">
        <is>
          <t>2|2</t>
        </is>
      </c>
      <c r="O159" t="inlineStr">
        <is>
          <t>|</t>
        </is>
      </c>
      <c r="P159" t="inlineStr">
        <is>
          <t>οικιακή παραγωγή</t>
        </is>
      </c>
      <c r="Q159" t="inlineStr">
        <is>
          <t>3</t>
        </is>
      </c>
      <c r="R159" t="inlineStr">
        <is>
          <t/>
        </is>
      </c>
      <c r="S159" t="inlineStr">
        <is>
          <t>cottage industry|cottage-industry</t>
        </is>
      </c>
      <c r="T159" t="inlineStr">
        <is>
          <t>3|1</t>
        </is>
      </c>
      <c r="U159" t="inlineStr">
        <is>
          <t>|</t>
        </is>
      </c>
      <c r="V159" t="inlineStr">
        <is>
          <t>industria casera|industria doméstica|industria artesanal</t>
        </is>
      </c>
      <c r="W159" t="inlineStr">
        <is>
          <t>3|3|3</t>
        </is>
      </c>
      <c r="X159" t="inlineStr">
        <is>
          <t>||</t>
        </is>
      </c>
      <c r="Y159" t="inlineStr">
        <is>
          <t/>
        </is>
      </c>
      <c r="Z159" t="inlineStr">
        <is>
          <t/>
        </is>
      </c>
      <c r="AA159" t="inlineStr">
        <is>
          <t/>
        </is>
      </c>
      <c r="AB159" t="inlineStr">
        <is>
          <t>kotiteollisuus</t>
        </is>
      </c>
      <c r="AC159" t="inlineStr">
        <is>
          <t>3</t>
        </is>
      </c>
      <c r="AD159" t="inlineStr">
        <is>
          <t/>
        </is>
      </c>
      <c r="AE159" t="inlineStr">
        <is>
          <t>industrie artisanale à domicile|industrie artisanale|industrie familiale</t>
        </is>
      </c>
      <c r="AF159" t="inlineStr">
        <is>
          <t>2|2|2</t>
        </is>
      </c>
      <c r="AG159" t="inlineStr">
        <is>
          <t>||</t>
        </is>
      </c>
      <c r="AH159" t="inlineStr">
        <is>
          <t>tionscal tinteáin</t>
        </is>
      </c>
      <c r="AI159" t="inlineStr">
        <is>
          <t>3</t>
        </is>
      </c>
      <c r="AJ159" t="inlineStr">
        <is>
          <t/>
        </is>
      </c>
      <c r="AK159" t="inlineStr">
        <is>
          <t/>
        </is>
      </c>
      <c r="AL159" t="inlineStr">
        <is>
          <t/>
        </is>
      </c>
      <c r="AM159" t="inlineStr">
        <is>
          <t/>
        </is>
      </c>
      <c r="AN159" t="inlineStr">
        <is>
          <t/>
        </is>
      </c>
      <c r="AO159" t="inlineStr">
        <is>
          <t/>
        </is>
      </c>
      <c r="AP159" t="inlineStr">
        <is>
          <t/>
        </is>
      </c>
      <c r="AQ159" t="inlineStr">
        <is>
          <t>industria a domicilio|artigianato|attività artigianale svolta a domicilio</t>
        </is>
      </c>
      <c r="AR159" t="inlineStr">
        <is>
          <t>3|2|3</t>
        </is>
      </c>
      <c r="AS159" t="inlineStr">
        <is>
          <t>||</t>
        </is>
      </c>
      <c r="AT159" t="inlineStr">
        <is>
          <t/>
        </is>
      </c>
      <c r="AU159" t="inlineStr">
        <is>
          <t/>
        </is>
      </c>
      <c r="AV159" t="inlineStr">
        <is>
          <t/>
        </is>
      </c>
      <c r="AW159" t="inlineStr">
        <is>
          <t/>
        </is>
      </c>
      <c r="AX159" t="inlineStr">
        <is>
          <t/>
        </is>
      </c>
      <c r="AY159" t="inlineStr">
        <is>
          <t/>
        </is>
      </c>
      <c r="AZ159" t="inlineStr">
        <is>
          <t/>
        </is>
      </c>
      <c r="BA159" t="inlineStr">
        <is>
          <t/>
        </is>
      </c>
      <c r="BB159" t="inlineStr">
        <is>
          <t/>
        </is>
      </c>
      <c r="BC159" t="inlineStr">
        <is>
          <t>ambachtelijke nijverheid</t>
        </is>
      </c>
      <c r="BD159" t="inlineStr">
        <is>
          <t>1</t>
        </is>
      </c>
      <c r="BE159" t="inlineStr">
        <is>
          <t/>
        </is>
      </c>
      <c r="BF159" t="inlineStr">
        <is>
          <t/>
        </is>
      </c>
      <c r="BG159" t="inlineStr">
        <is>
          <t/>
        </is>
      </c>
      <c r="BH159" t="inlineStr">
        <is>
          <t/>
        </is>
      </c>
      <c r="BI159" t="inlineStr">
        <is>
          <t>indústria artesanal|artesanato</t>
        </is>
      </c>
      <c r="BJ159" t="inlineStr">
        <is>
          <t>1|1</t>
        </is>
      </c>
      <c r="BK159" t="inlineStr">
        <is>
          <t>|</t>
        </is>
      </c>
      <c r="BL159" t="inlineStr">
        <is>
          <t/>
        </is>
      </c>
      <c r="BM159" t="inlineStr">
        <is>
          <t/>
        </is>
      </c>
      <c r="BN159" t="inlineStr">
        <is>
          <t/>
        </is>
      </c>
      <c r="BO159" t="inlineStr">
        <is>
          <t>domáci priemysel</t>
        </is>
      </c>
      <c r="BP159" t="inlineStr">
        <is>
          <t>3</t>
        </is>
      </c>
      <c r="BQ159" t="inlineStr">
        <is>
          <t/>
        </is>
      </c>
      <c r="BR159" t="inlineStr">
        <is>
          <t/>
        </is>
      </c>
      <c r="BS159" t="inlineStr">
        <is>
          <t/>
        </is>
      </c>
      <c r="BT159" t="inlineStr">
        <is>
          <t/>
        </is>
      </c>
      <c r="BU159" t="inlineStr">
        <is>
          <t>hemindustri</t>
        </is>
      </c>
      <c r="BV159" t="inlineStr">
        <is>
          <t>3</t>
        </is>
      </c>
      <c r="BW159" t="inlineStr">
        <is>
          <t/>
        </is>
      </c>
      <c r="BX159" t="inlineStr">
        <is>
          <t/>
        </is>
      </c>
      <c r="BY159" t="inlineStr">
        <is>
          <t/>
        </is>
      </c>
      <c r="BZ159" t="inlineStr">
        <is>
          <t/>
        </is>
      </c>
      <c r="CA159" t="inlineStr">
        <is>
          <t>Form der Erwerbsarbeit, die sich im Zuge der frühen Industrialisierung
herausgebildet hat, und durch eine spezifische Arbeitsteilung zwischen
Handwerkern und Unternehmern charakterisiert ist</t>
        </is>
      </c>
      <c r="CB159" t="inlineStr">
        <is>
          <t>παραγωγή προϊόντων στο σπίτι και όχι στον χώρο εργοστασίου ή βιομηχανίας</t>
        </is>
      </c>
      <c r="CC159" t="inlineStr">
        <is>
          <t>industry dependent upon a labour force that works out of their own homes and often with their own equipment</t>
        </is>
      </c>
      <c r="CD159" t="inlineStr">
        <is>
          <t>Industria del hogar cuyas actividades se realizan en casa del operario y con sus propios medios.</t>
        </is>
      </c>
      <c r="CE159" t="inlineStr">
        <is>
          <t/>
        </is>
      </c>
      <c r="CF159" t="inlineStr">
        <is>
          <t>"pääasiassa käsityönä tapahtuva vars. myyntiin tarkoitettujen esineiden valmistus kotona"</t>
        </is>
      </c>
      <c r="CG159" t="inlineStr">
        <is>
          <t>ensemble des activités basées sur la fabrication de produits ou la prestation de services à petite échelle, de manière familiale plutôt qu'industrielle</t>
        </is>
      </c>
      <c r="CH159" t="inlineStr">
        <is>
          <t/>
        </is>
      </c>
      <c r="CI159" t="inlineStr">
        <is>
          <t/>
        </is>
      </c>
      <c r="CJ159" t="inlineStr">
        <is>
          <t/>
        </is>
      </c>
      <c r="CK159" t="inlineStr">
        <is>
          <t/>
        </is>
      </c>
      <c r="CL159" t="inlineStr">
        <is>
          <t/>
        </is>
      </c>
      <c r="CM159" t="inlineStr">
        <is>
          <t/>
        </is>
      </c>
      <c r="CN159" t="inlineStr">
        <is>
          <t/>
        </is>
      </c>
      <c r="CO159" t="inlineStr">
        <is>
          <t/>
        </is>
      </c>
      <c r="CP159" t="inlineStr">
        <is>
          <t/>
        </is>
      </c>
      <c r="CQ159" t="inlineStr">
        <is>
          <t/>
        </is>
      </c>
      <c r="CR159" t="inlineStr">
        <is>
          <t/>
        </is>
      </c>
      <c r="CS159" t="inlineStr">
        <is>
          <t>malý, decentralizovaný výrobný podnik, ktorý sa často prevádzkuje z domu a nie z účelového zariadenia</t>
        </is>
      </c>
      <c r="CT159" t="inlineStr">
        <is>
          <t/>
        </is>
      </c>
      <c r="CU159" t="inlineStr">
        <is>
          <t>en decentraliserad industriell stordrift, i vilken arbetsgivaren, förläggaren, lägger ut arbete som utförs i hemmen</t>
        </is>
      </c>
    </row>
    <row r="160">
      <c r="A160" s="1" t="str">
        <f>HYPERLINK("https://iate.europa.eu/entry/result/3524588/all", "3524588")</f>
        <v>3524588</v>
      </c>
      <c r="B160" t="inlineStr">
        <is>
          <t>FINANCE</t>
        </is>
      </c>
      <c r="C160" t="inlineStr">
        <is>
          <t>FINANCE</t>
        </is>
      </c>
      <c r="D160" t="inlineStr">
        <is>
          <t/>
        </is>
      </c>
      <c r="E160" t="inlineStr">
        <is>
          <t/>
        </is>
      </c>
      <c r="F160" t="inlineStr">
        <is>
          <t/>
        </is>
      </c>
      <c r="G160" t="inlineStr">
        <is>
          <t/>
        </is>
      </c>
      <c r="H160" t="inlineStr">
        <is>
          <t/>
        </is>
      </c>
      <c r="I160" t="inlineStr">
        <is>
          <t/>
        </is>
      </c>
      <c r="J160" t="inlineStr">
        <is>
          <t/>
        </is>
      </c>
      <c r="K160" t="inlineStr">
        <is>
          <t/>
        </is>
      </c>
      <c r="L160" t="inlineStr">
        <is>
          <t/>
        </is>
      </c>
      <c r="M160" t="inlineStr">
        <is>
          <t>Richtlinie über Finanzkonglomerate|FICOD|Richtlinie 2002/87/EG über die zusätzliche Beaufsichtigung der Kreditinstitute, Versicherungsunternehmen und Wertpapierfirmen eines Finanzkonglomerats</t>
        </is>
      </c>
      <c r="N160" t="inlineStr">
        <is>
          <t>3|3|4</t>
        </is>
      </c>
      <c r="O160" t="inlineStr">
        <is>
          <t>||</t>
        </is>
      </c>
      <c r="P160" t="inlineStr">
        <is>
          <t/>
        </is>
      </c>
      <c r="Q160" t="inlineStr">
        <is>
          <t/>
        </is>
      </c>
      <c r="R160" t="inlineStr">
        <is>
          <t/>
        </is>
      </c>
      <c r="S160" t="inlineStr">
        <is>
          <t>Directive 2002/87/EC on the supplementary supervision of credit institutions, insurance undertakings and investment firms in a financial conglomerate|Financial Conglomerates Directive|FICOD</t>
        </is>
      </c>
      <c r="T160" t="inlineStr">
        <is>
          <t>3|3|2</t>
        </is>
      </c>
      <c r="U160" t="inlineStr">
        <is>
          <t>||</t>
        </is>
      </c>
      <c r="V160" t="inlineStr">
        <is>
          <t/>
        </is>
      </c>
      <c r="W160" t="inlineStr">
        <is>
          <t/>
        </is>
      </c>
      <c r="X160" t="inlineStr">
        <is>
          <t/>
        </is>
      </c>
      <c r="Y160" t="inlineStr">
        <is>
          <t/>
        </is>
      </c>
      <c r="Z160" t="inlineStr">
        <is>
          <t/>
        </is>
      </c>
      <c r="AA160" t="inlineStr">
        <is>
          <t/>
        </is>
      </c>
      <c r="AB160" t="inlineStr">
        <is>
          <t/>
        </is>
      </c>
      <c r="AC160" t="inlineStr">
        <is>
          <t/>
        </is>
      </c>
      <c r="AD160" t="inlineStr">
        <is>
          <t/>
        </is>
      </c>
      <c r="AE160" t="inlineStr">
        <is>
          <t>directive conglomérats financiers</t>
        </is>
      </c>
      <c r="AF160" t="inlineStr">
        <is>
          <t>3</t>
        </is>
      </c>
      <c r="AG160" t="inlineStr">
        <is>
          <t/>
        </is>
      </c>
      <c r="AH160" t="inlineStr">
        <is>
          <t/>
        </is>
      </c>
      <c r="AI160" t="inlineStr">
        <is>
          <t/>
        </is>
      </c>
      <c r="AJ160" t="inlineStr">
        <is>
          <t/>
        </is>
      </c>
      <c r="AK160" t="inlineStr">
        <is>
          <t/>
        </is>
      </c>
      <c r="AL160" t="inlineStr">
        <is>
          <t/>
        </is>
      </c>
      <c r="AM160" t="inlineStr">
        <is>
          <t/>
        </is>
      </c>
      <c r="AN160" t="inlineStr">
        <is>
          <t/>
        </is>
      </c>
      <c r="AO160" t="inlineStr">
        <is>
          <t/>
        </is>
      </c>
      <c r="AP160" t="inlineStr">
        <is>
          <t/>
        </is>
      </c>
      <c r="AQ160" t="inlineStr">
        <is>
          <t>direttiva sui conglomerati finanziari|FICOD</t>
        </is>
      </c>
      <c r="AR160" t="inlineStr">
        <is>
          <t>3|3</t>
        </is>
      </c>
      <c r="AS160" t="inlineStr">
        <is>
          <t>|</t>
        </is>
      </c>
      <c r="AT160" t="inlineStr">
        <is>
          <t/>
        </is>
      </c>
      <c r="AU160" t="inlineStr">
        <is>
          <t/>
        </is>
      </c>
      <c r="AV160" t="inlineStr">
        <is>
          <t/>
        </is>
      </c>
      <c r="AW160" t="inlineStr">
        <is>
          <t>Finanšu konglomerātu direktīva|&lt;i&gt;FICOD&lt;/i&gt;</t>
        </is>
      </c>
      <c r="AX160" t="inlineStr">
        <is>
          <t>3|2</t>
        </is>
      </c>
      <c r="AY160" t="inlineStr">
        <is>
          <t>|</t>
        </is>
      </c>
      <c r="AZ160" t="inlineStr">
        <is>
          <t/>
        </is>
      </c>
      <c r="BA160" t="inlineStr">
        <is>
          <t/>
        </is>
      </c>
      <c r="BB160" t="inlineStr">
        <is>
          <t/>
        </is>
      </c>
      <c r="BC160" t="inlineStr">
        <is>
          <t/>
        </is>
      </c>
      <c r="BD160" t="inlineStr">
        <is>
          <t/>
        </is>
      </c>
      <c r="BE160" t="inlineStr">
        <is>
          <t/>
        </is>
      </c>
      <c r="BF160" t="inlineStr">
        <is>
          <t/>
        </is>
      </c>
      <c r="BG160" t="inlineStr">
        <is>
          <t/>
        </is>
      </c>
      <c r="BH160" t="inlineStr">
        <is>
          <t/>
        </is>
      </c>
      <c r="BI160" t="inlineStr">
        <is>
          <t>Diretiva dos Conglomerados Financeiros</t>
        </is>
      </c>
      <c r="BJ160" t="inlineStr">
        <is>
          <t>3</t>
        </is>
      </c>
      <c r="BK160" t="inlineStr">
        <is>
          <t/>
        </is>
      </c>
      <c r="BL160" t="inlineStr">
        <is>
          <t/>
        </is>
      </c>
      <c r="BM160" t="inlineStr">
        <is>
          <t/>
        </is>
      </c>
      <c r="BN160" t="inlineStr">
        <is>
          <t/>
        </is>
      </c>
      <c r="BO160" t="inlineStr">
        <is>
          <t/>
        </is>
      </c>
      <c r="BP160" t="inlineStr">
        <is>
          <t/>
        </is>
      </c>
      <c r="BQ160" t="inlineStr">
        <is>
          <t/>
        </is>
      </c>
      <c r="BR160" t="inlineStr">
        <is>
          <t/>
        </is>
      </c>
      <c r="BS160" t="inlineStr">
        <is>
          <t/>
        </is>
      </c>
      <c r="BT160" t="inlineStr">
        <is>
          <t/>
        </is>
      </c>
      <c r="BU160" t="inlineStr">
        <is>
          <t/>
        </is>
      </c>
      <c r="BV160" t="inlineStr">
        <is>
          <t/>
        </is>
      </c>
      <c r="BW160" t="inlineStr">
        <is>
          <t/>
        </is>
      </c>
      <c r="BX160" t="inlineStr">
        <is>
          <t/>
        </is>
      </c>
      <c r="BY160" t="inlineStr">
        <is>
          <t/>
        </is>
      </c>
      <c r="BZ160" t="inlineStr">
        <is>
          <t/>
        </is>
      </c>
      <c r="CA160" t="inlineStr">
        <is>
          <t/>
        </is>
      </c>
      <c r="CB160" t="inlineStr">
        <is>
          <t/>
        </is>
      </c>
      <c r="CC160" t="inlineStr">
        <is>
          <t/>
        </is>
      </c>
      <c r="CD160" t="inlineStr">
        <is>
          <t/>
        </is>
      </c>
      <c r="CE160" t="inlineStr">
        <is>
          <t/>
        </is>
      </c>
      <c r="CF160" t="inlineStr">
        <is>
          <t/>
        </is>
      </c>
      <c r="CG160" t="inlineStr">
        <is>
          <t/>
        </is>
      </c>
      <c r="CH160" t="inlineStr">
        <is>
          <t/>
        </is>
      </c>
      <c r="CI160" t="inlineStr">
        <is>
          <t/>
        </is>
      </c>
      <c r="CJ160" t="inlineStr">
        <is>
          <t/>
        </is>
      </c>
      <c r="CK160" t="inlineStr">
        <is>
          <t/>
        </is>
      </c>
      <c r="CL160" t="inlineStr">
        <is>
          <t/>
        </is>
      </c>
      <c r="CM160" t="inlineStr">
        <is>
          <t/>
        </is>
      </c>
      <c r="CN160" t="inlineStr">
        <is>
          <t/>
        </is>
      </c>
      <c r="CO160" t="inlineStr">
        <is>
          <t/>
        </is>
      </c>
      <c r="CP160" t="inlineStr">
        <is>
          <t/>
        </is>
      </c>
      <c r="CQ160" t="inlineStr">
        <is>
          <t>Directiva 2002/87/CE do Parlamento Europeu e do Conselho, de 16 de Dezembro de 2002, relativa à supervisão complementar de instituições de crédito, empresas de seguros e empresas de investimento de um conglomerado financeiro e que altera as Directivas 73/239/CEE, 79/267/CEE, 92/49/CEE, 92/96/CEE, 93/6/CEE e 93/22/CEE do Conselho e as Directivas 98/78/CE e 2000/12/CE do Parlamento Europeu e do Conselho.&lt;br&gt;Transposta em Portugal pelo Decreto-Lei n.° 145/2006, de 31 de Julho, reforça a supervisão dos grupos financeiros conferindo uma competência prudencial complementar específica ao regulador da actividade predominante dos conglomerados.&lt;br&gt;Em revisão em 2010-2011 pela proposta de directiva do Parlamento Europeu e do Conselho que altera as Directivas 98/78/CE, 2002/87/CE e 2006/48/CE no que se refere à supervisão complementar das entidades financeiras de um conglomerado financeiro [cf. &lt;a href="http://eur-lex.europa.eu/legal-content/PT/TXT/?uri=CELEX:52010PC0433" target="_blank"&gt;CELEX:52010PC0433/PT&lt;/a&gt; ].</t>
        </is>
      </c>
      <c r="CR160" t="inlineStr">
        <is>
          <t/>
        </is>
      </c>
      <c r="CS160" t="inlineStr">
        <is>
          <t/>
        </is>
      </c>
      <c r="CT160" t="inlineStr">
        <is>
          <t/>
        </is>
      </c>
      <c r="CU160" t="inlineStr">
        <is>
          <t/>
        </is>
      </c>
    </row>
    <row r="161">
      <c r="A161" s="1" t="str">
        <f>HYPERLINK("https://iate.europa.eu/entry/result/1911157/all", "1911157")</f>
        <v>1911157</v>
      </c>
      <c r="B161" t="inlineStr">
        <is>
          <t>FINANCE</t>
        </is>
      </c>
      <c r="C161" t="inlineStr">
        <is>
          <t>FINANCE|financial institutions and credit;FINANCE|free movement of capital|financial market|financial supervision;FINANCE|free movement of capital|free movement of capital|capital movement|recycling of capital|money laundering</t>
        </is>
      </c>
      <c r="D161" t="inlineStr">
        <is>
          <t>банка фантом</t>
        </is>
      </c>
      <c r="E161" t="inlineStr">
        <is>
          <t>3</t>
        </is>
      </c>
      <c r="F161" t="inlineStr">
        <is>
          <t/>
        </is>
      </c>
      <c r="G161" t="inlineStr">
        <is>
          <t>banka bez fyzické přítomnosti</t>
        </is>
      </c>
      <c r="H161" t="inlineStr">
        <is>
          <t>3</t>
        </is>
      </c>
      <c r="I161" t="inlineStr">
        <is>
          <t/>
        </is>
      </c>
      <c r="J161" t="inlineStr">
        <is>
          <t>tomt bankselskab (shell bank)</t>
        </is>
      </c>
      <c r="K161" t="inlineStr">
        <is>
          <t>3</t>
        </is>
      </c>
      <c r="L161" t="inlineStr">
        <is>
          <t/>
        </is>
      </c>
      <c r="M161" t="inlineStr">
        <is>
          <t>Bank-Mantelgesellschaft</t>
        </is>
      </c>
      <c r="N161" t="inlineStr">
        <is>
          <t>3</t>
        </is>
      </c>
      <c r="O161" t="inlineStr">
        <is>
          <t/>
        </is>
      </c>
      <c r="P161" t="inlineStr">
        <is>
          <t>εικονική τράπεζα</t>
        </is>
      </c>
      <c r="Q161" t="inlineStr">
        <is>
          <t>3</t>
        </is>
      </c>
      <c r="R161" t="inlineStr">
        <is>
          <t/>
        </is>
      </c>
      <c r="S161" t="inlineStr">
        <is>
          <t>shell bank</t>
        </is>
      </c>
      <c r="T161" t="inlineStr">
        <is>
          <t>3</t>
        </is>
      </c>
      <c r="U161" t="inlineStr">
        <is>
          <t/>
        </is>
      </c>
      <c r="V161" t="inlineStr">
        <is>
          <t>banco pantalla|banco ficticio</t>
        </is>
      </c>
      <c r="W161" t="inlineStr">
        <is>
          <t>3|3</t>
        </is>
      </c>
      <c r="X161" t="inlineStr">
        <is>
          <t>|</t>
        </is>
      </c>
      <c r="Y161" t="inlineStr">
        <is>
          <t>varipank</t>
        </is>
      </c>
      <c r="Z161" t="inlineStr">
        <is>
          <t>3</t>
        </is>
      </c>
      <c r="AA161" t="inlineStr">
        <is>
          <t/>
        </is>
      </c>
      <c r="AB161" t="inlineStr">
        <is>
          <t>pöytälaatikkopankki</t>
        </is>
      </c>
      <c r="AC161" t="inlineStr">
        <is>
          <t>3</t>
        </is>
      </c>
      <c r="AD161" t="inlineStr">
        <is>
          <t/>
        </is>
      </c>
      <c r="AE161" t="inlineStr">
        <is>
          <t>banque fictive|société bancaire écran</t>
        </is>
      </c>
      <c r="AF161" t="inlineStr">
        <is>
          <t>3|3</t>
        </is>
      </c>
      <c r="AG161" t="inlineStr">
        <is>
          <t>|</t>
        </is>
      </c>
      <c r="AH161" t="inlineStr">
        <is>
          <t>banc caoch</t>
        </is>
      </c>
      <c r="AI161" t="inlineStr">
        <is>
          <t>3</t>
        </is>
      </c>
      <c r="AJ161" t="inlineStr">
        <is>
          <t/>
        </is>
      </c>
      <c r="AK161" t="inlineStr">
        <is>
          <t>fiktivna banka</t>
        </is>
      </c>
      <c r="AL161" t="inlineStr">
        <is>
          <t>3</t>
        </is>
      </c>
      <c r="AM161" t="inlineStr">
        <is>
          <t/>
        </is>
      </c>
      <c r="AN161" t="inlineStr">
        <is>
          <t>fiktív bank</t>
        </is>
      </c>
      <c r="AO161" t="inlineStr">
        <is>
          <t>3</t>
        </is>
      </c>
      <c r="AP161" t="inlineStr">
        <is>
          <t/>
        </is>
      </c>
      <c r="AQ161" t="inlineStr">
        <is>
          <t>banca di comodo</t>
        </is>
      </c>
      <c r="AR161" t="inlineStr">
        <is>
          <t>3</t>
        </is>
      </c>
      <c r="AS161" t="inlineStr">
        <is>
          <t/>
        </is>
      </c>
      <c r="AT161" t="inlineStr">
        <is>
          <t>fiktyvus bankas</t>
        </is>
      </c>
      <c r="AU161" t="inlineStr">
        <is>
          <t>3</t>
        </is>
      </c>
      <c r="AV161" t="inlineStr">
        <is>
          <t/>
        </is>
      </c>
      <c r="AW161" t="inlineStr">
        <is>
          <t>čaulas banka|fiktīva banka</t>
        </is>
      </c>
      <c r="AX161" t="inlineStr">
        <is>
          <t>2|2</t>
        </is>
      </c>
      <c r="AY161" t="inlineStr">
        <is>
          <t>|</t>
        </is>
      </c>
      <c r="AZ161" t="inlineStr">
        <is>
          <t>bank fantażma</t>
        </is>
      </c>
      <c r="BA161" t="inlineStr">
        <is>
          <t>3</t>
        </is>
      </c>
      <c r="BB161" t="inlineStr">
        <is>
          <t/>
        </is>
      </c>
      <c r="BC161" t="inlineStr">
        <is>
          <t>shell bank</t>
        </is>
      </c>
      <c r="BD161" t="inlineStr">
        <is>
          <t>3</t>
        </is>
      </c>
      <c r="BE161" t="inlineStr">
        <is>
          <t/>
        </is>
      </c>
      <c r="BF161" t="inlineStr">
        <is>
          <t>bank fikcyjny</t>
        </is>
      </c>
      <c r="BG161" t="inlineStr">
        <is>
          <t>3</t>
        </is>
      </c>
      <c r="BH161" t="inlineStr">
        <is>
          <t/>
        </is>
      </c>
      <c r="BI161" t="inlineStr">
        <is>
          <t>banco de fachada</t>
        </is>
      </c>
      <c r="BJ161" t="inlineStr">
        <is>
          <t>3</t>
        </is>
      </c>
      <c r="BK161" t="inlineStr">
        <is>
          <t/>
        </is>
      </c>
      <c r="BL161" t="inlineStr">
        <is>
          <t>bancă fictivă</t>
        </is>
      </c>
      <c r="BM161" t="inlineStr">
        <is>
          <t>3</t>
        </is>
      </c>
      <c r="BN161" t="inlineStr">
        <is>
          <t/>
        </is>
      </c>
      <c r="BO161" t="inlineStr">
        <is>
          <t>fiktívna banka</t>
        </is>
      </c>
      <c r="BP161" t="inlineStr">
        <is>
          <t>3</t>
        </is>
      </c>
      <c r="BQ161" t="inlineStr">
        <is>
          <t/>
        </is>
      </c>
      <c r="BR161" t="inlineStr">
        <is>
          <t>navidezna banka</t>
        </is>
      </c>
      <c r="BS161" t="inlineStr">
        <is>
          <t>3</t>
        </is>
      </c>
      <c r="BT161" t="inlineStr">
        <is>
          <t/>
        </is>
      </c>
      <c r="BU161" t="inlineStr">
        <is>
          <t>brevlådebank</t>
        </is>
      </c>
      <c r="BV161" t="inlineStr">
        <is>
          <t>3</t>
        </is>
      </c>
      <c r="BW161" t="inlineStr">
        <is>
          <t/>
        </is>
      </c>
      <c r="BX161" t="inlineStr">
        <is>
          <t>кредитна институция или финансова институция, или институция, извършваща дейности, равностойни на извършваните от кредитните институции и финансовите институции, учредена в юрисдикция, в която тя няма физическо присъствие, включващо действително ръководство и управление, и е необвързана с регулирана финансова група</t>
        </is>
      </c>
      <c r="BY161" t="inlineStr">
        <is>
          <t>úvěrová instituce nebo finanční instituce nebo instituce provádějící činnosti rovnocenné činnostem úvěrové instituce nebo finanční instituce, zapsaná do obchodního rejstříku v zemi, v níž není fyzicky přítomna, včetně svého skutečného vedení, a která není přičleněna k žádné regulované finanční skupině</t>
        </is>
      </c>
      <c r="BZ161" t="inlineStr">
        <is>
          <t>et kreditinstitut eller et finansieringsinstitut eller et institut, der driver virksomhed svarende til et kreditinstituts eller et finansieringsinstituts virksomhed, såfremt det er oprettet i et land, hvor det ikke er fysisk til stede, således at der ikke er tale om nogen egentlig ledelse og administration, og som ikke er tilknyttet en reguleret finansiel koncern</t>
        </is>
      </c>
      <c r="CA161" t="inlineStr">
        <is>
          <t>Kreditinstitut, ein Finanzinstitut oder ein Institut, das Tätigkeiten ausübt, die denen eines Kreditinstituts oder eines Finanzinstituts gleichwertig sind, das in einem Land eingetragen ist, in dem es nicht physisch präsent ist, so dass eine echte Leitung und Verwaltung stattfinden könnte, und das keiner regulierten Finanzgruppe angeschlossen ist</t>
        </is>
      </c>
      <c r="CB161" t="inlineStr">
        <is>
          <t>πιστωτικό ίδρυμα ή χρηματοπιστωτικός οργανισμός ή ίδρυμα ασχολούμενο με δραστηριότητες ανάλογες με αυτές που διενεργούνται από πιστωτικά ιδρύματα και χρηματοπιστωτικούς οργανισμούς, το οποίο έχει συσταθεί εντός ζώνης δικαιοδοσίας στην οποία δεν έχει φυσική παρουσία, και άρα πραγματική έδρα και διοίκηση, και το οποίο δεν συνδέεται με ρυθμιζόμενο χρηματοπιστωτικό όμιλο</t>
        </is>
      </c>
      <c r="CC161" t="inlineStr">
        <is>
          <t>credit institution or financial institution, or an institution that carries out activities equivalent to those carried out by credit institutions and financial institutions, incorporated in a jurisdiction in which it has no physical presence, involving meaningful mind and management, and which is unaffiliated with a regulated financial group</t>
        </is>
      </c>
      <c r="CD161" t="inlineStr">
        <is>
          <t>&lt;div&gt;Banco sin presencia física (es decir, sin una dirección central propiamente dicha) en 
el país en el que se ha constituido y que le ha otorgado su licencia, y que no forma parte de ningún 
grupo financiero que esté sujeto a una supervisión consolidada efectiva. &lt;br&gt;&lt;/div&gt;</t>
        </is>
      </c>
      <c r="CE161" t="inlineStr">
        <is>
          <t>krediidiasutus või võrdväärseid tegevusi sooritav asutus, mis on asutatud jurisdiktsioonis, kus tal puudub füüsiline asukoht sihipärase kontseptsiooni ja juhtimisega ja mis pole seotud ühegi reguleeritud finantsgrupiga</t>
        </is>
      </c>
      <c r="CF161" t="inlineStr">
        <is>
          <t>luotto- tai finanssilaitos taikka niiden toimintaa vastaavaa toimintaa harjoittava laitos, joka on perustettu sellaisella lainkäyttöalueella, jolla sillä ei ole fyysistä toimipaikkaa eikä todellista johtoa, ja joka ei ole sidoksissa säänneltyyn finanssiryhmään</t>
        </is>
      </c>
      <c r="CG161" t="inlineStr">
        <is>
          <t>établissement de crédit ou établissement financier, ou établissement exerçant des activités équivalentes à celles exercées par 
des établissements de crédit ou des établissements financiers, constitué
 dans un pays ou territoire où il n'a aucune présence physique par 
laquelle s'exerceraient une direction et une gestion véritables et qui 
n'est pas rattaché à un groupe financier réglementé</t>
        </is>
      </c>
      <c r="CH161" t="inlineStr">
        <is>
          <t/>
        </is>
      </c>
      <c r="CI161" t="inlineStr">
        <is>
          <t>kreditna institucija ili financijska institucija ili institucija koja provodi aktivnosti ekvivalentne onima koje provode kreditne institucije ili financijske institucije, osnovana na području nadležnosti u kojoj nije fizički prisutna te nema stvarnog vodstva ni uprave i koja nije povezana s uređenom financijskom grupom</t>
        </is>
      </c>
      <c r="CJ161" t="inlineStr">
        <is>
          <t>olyan hitelintézet, pénzügyi szolgáltató vagy hitelintézet, pénzügyi szolgáltató által folytatott tevékenységgel megegyező tevékenységet végző szervezet, amelynek nincs főirodája a székhelye szerinti államban, továbbá nem része egy szabályozott pénzügyi csoportnak</t>
        </is>
      </c>
      <c r="CK161" t="inlineStr">
        <is>
          <t>banca o ente che svolge attività equivalenti, costituita in un Paese in cui non ha alcuna presenza fisica, che consenta di esercitare una direzione e una gestione effettiva e che non sia collegata ad alcun gruppo finanziario regolamentato</t>
        </is>
      </c>
      <c r="CL161" t="inlineStr">
        <is>
          <t>kredito ar finansų įstaiga arba įstaiga, vykdanti veiklą, lygiavertę kredito ir finansų įstaigų vykdomai veiklai, kuri įsteigta jurisdikcijoje, kurioje tokia įstaiga fiziškai neegzistuoja ir kartu neturi adekvačios valdymo ir kontrolės struktūros, ir kuri nėra reguliuojamos finansų grupės dalis</t>
        </is>
      </c>
      <c r="CM161" t="inlineStr">
        <is>
          <t>Banka, kuras vadības, personāla vai finanšu pakalpojumu sniegšanas vieta neatrodas valstī, kurā banka ir reģistrēta, un kurai nav tās darbību uzraugošās institūcijas. Čaulas banka ir arī komercsabiedrība, kura veic bezskaidras naudas pārskaitījumus trešo personu uzdevumā, izņemot gadījumus, kad šādus pārskaitījumus veic elektroniskās naudas institūcija vai tie tiek veikti starp viena likumā noteiktajā kārtībā reģistrēta koncerna sabiedrībām (dalībniekiem).</t>
        </is>
      </c>
      <c r="CN161" t="inlineStr">
        <is>
          <t>&lt;div&gt;istituzzjoni ta' kreditu jew istituzzjoni finanzjarja, jew istituzzjoni li twettaq attivitajiet ekwivalenti għal dawk ta' istituzzjonijiet ta' kreditu jew istituzzjonijiet finanzjarji, inkorporata f'ġuriżdizzjoni li fiha ma jkollha l-ebda preżenza fiżika li tinvolvi ħsieb u ġestjoni sinifikanti, u li ma tkunx affiljata ma' grupp finanzjarju rregolat&lt;br&gt;&lt;/div&gt;</t>
        </is>
      </c>
      <c r="CO161" t="inlineStr">
        <is>
          <t>kredietinstelling of financiële instelling, of een instelling die gelijkwaardige activiteiten als die van een kredietinstelling of een financiële instelling verricht, opgericht in een rechtsgebied waar zij geen fysieke aanwezigheid, d.w.z. een bestuur en beheer van betekenis heeft, en die niet verbonden is met een onder toezicht staande financiële groep</t>
        </is>
      </c>
      <c r="CP161" t="inlineStr">
        <is>
          <t>instytucja kredytowa lub finansowa lub instytucja prowadząca równoważną działalność, utworzona zgodnie z prawem obowiązującym na terytorium, na którym nie jest ona fizycznie obecna, w taki sposób, by miało miejsce faktyczne podejmowanie decyzji i zarządzanie, przy czym dana instytucja nie jest powiązana z regulowaną grupą finansową</t>
        </is>
      </c>
      <c r="CQ161" t="inlineStr">
        <is>
          <t>Instituição de crédito, instituição financeira ou instituição que exerce atividades equivalentes às de instituição de crédito ou instituição financeira, constituída numa jurisdição em que não dispõe de qualquer presença física que envolva uma verdadeira direção e gestão, e que não se integra num grupo financeiro regulado.</t>
        </is>
      </c>
      <c r="CR161" t="inlineStr">
        <is>
          <t>o instituție de credit, instituție financiară sau o altă instituție care desfășoară activități echivalente celor desfășurate de o instituție de credit sau financiară, care este înregistrată într-o jurisdicție în care aceasta nu are o prezență fizică prin care să se exercite efectiv conducerea și gestiunea instituției și care nu este afiliată unui grup financiar reglementat și supus efectiv unei supravegheri consolidate</t>
        </is>
      </c>
      <c r="CS161" t="inlineStr">
        <is>
          <t>úverová inštitúcia alebo finančná inštitúcia, alebo inštitúcia, ktorá vykonáva činnosti rovnocenné s tými, ktoré vykonávajú úverové inštitúcie a finančné inštitúcie, založená v jurisdikcii, v ktorej nie je fyzicky prítomná, pričom takáto prítomnosť zahŕňa zmysluplnú správu a manažment, a ktorá nie je pridružená k regulovanej finančnej skupine</t>
        </is>
      </c>
      <c r="CT161" t="inlineStr">
        <is>
          <t>kreditna institucija ali finančna institucija ali institucija, ki izvaja dejavnosti, enakovredne tistim, ki jih izvajajo kreditne institucije in finančne institucije, ustanovljeno v okviru jurisdikcije, v kateri ni fizično prisotna, tako da se ne moreta zagotoviti resnično vodstvo in uprava, ter ni povezana z regulirano finančno skupino</t>
        </is>
      </c>
      <c r="CU161" t="inlineStr">
        <is>
          <t>kredit- eller finansiellt institut, eller ett institut som utför verksamhet som likställs med den som utförs av kreditinstitut eller finansiella institut, som är registrerat i en jurisdiktion där det saknar en meningsfull fysisk närvaro och ledning och inte är anknutet till en reglerad finansgrupp (koncern)</t>
        </is>
      </c>
    </row>
    <row r="162">
      <c r="A162" s="1" t="str">
        <f>HYPERLINK("https://iate.europa.eu/entry/result/933541/all", "933541")</f>
        <v>933541</v>
      </c>
      <c r="B162" t="inlineStr">
        <is>
          <t>FINANCE</t>
        </is>
      </c>
      <c r="C162" t="inlineStr">
        <is>
          <t>FINANCE</t>
        </is>
      </c>
      <c r="D162" t="inlineStr">
        <is>
          <t/>
        </is>
      </c>
      <c r="E162" t="inlineStr">
        <is>
          <t/>
        </is>
      </c>
      <c r="F162" t="inlineStr">
        <is>
          <t/>
        </is>
      </c>
      <c r="G162" t="inlineStr">
        <is>
          <t/>
        </is>
      </c>
      <c r="H162" t="inlineStr">
        <is>
          <t/>
        </is>
      </c>
      <c r="I162" t="inlineStr">
        <is>
          <t/>
        </is>
      </c>
      <c r="J162" t="inlineStr">
        <is>
          <t/>
        </is>
      </c>
      <c r="K162" t="inlineStr">
        <is>
          <t/>
        </is>
      </c>
      <c r="L162" t="inlineStr">
        <is>
          <t/>
        </is>
      </c>
      <c r="M162" t="inlineStr">
        <is>
          <t>vollautomatisierte Abwicklung</t>
        </is>
      </c>
      <c r="N162" t="inlineStr">
        <is>
          <t>1</t>
        </is>
      </c>
      <c r="O162" t="inlineStr">
        <is>
          <t/>
        </is>
      </c>
      <c r="P162" t="inlineStr">
        <is>
          <t>αυτοματοποιημένη επεξεργασία|STP</t>
        </is>
      </c>
      <c r="Q162" t="inlineStr">
        <is>
          <t>3|3</t>
        </is>
      </c>
      <c r="R162" t="inlineStr">
        <is>
          <t>|</t>
        </is>
      </c>
      <c r="S162" t="inlineStr">
        <is>
          <t>straight-through processing|STP</t>
        </is>
      </c>
      <c r="T162" t="inlineStr">
        <is>
          <t>3|3</t>
        </is>
      </c>
      <c r="U162" t="inlineStr">
        <is>
          <t>|</t>
        </is>
      </c>
      <c r="V162" t="inlineStr">
        <is>
          <t>STP|tratamiento totalmente automatizado|tratamiento automatizado de principio a fin</t>
        </is>
      </c>
      <c r="W162" t="inlineStr">
        <is>
          <t>3|3|3</t>
        </is>
      </c>
      <c r="X162" t="inlineStr">
        <is>
          <t>||</t>
        </is>
      </c>
      <c r="Y162" t="inlineStr">
        <is>
          <t>automaatne töötlemine</t>
        </is>
      </c>
      <c r="Z162" t="inlineStr">
        <is>
          <t>2</t>
        </is>
      </c>
      <c r="AA162" t="inlineStr">
        <is>
          <t/>
        </is>
      </c>
      <c r="AB162" t="inlineStr">
        <is>
          <t>automaattinen maksujenkäsittely|täysin automaattinen käsittely</t>
        </is>
      </c>
      <c r="AC162" t="inlineStr">
        <is>
          <t>2|3</t>
        </is>
      </c>
      <c r="AD162" t="inlineStr">
        <is>
          <t>|</t>
        </is>
      </c>
      <c r="AE162" t="inlineStr">
        <is>
          <t>traitement de bout en bout|traitement automatique de bout en bout</t>
        </is>
      </c>
      <c r="AF162" t="inlineStr">
        <is>
          <t>3|2</t>
        </is>
      </c>
      <c r="AG162" t="inlineStr">
        <is>
          <t>|</t>
        </is>
      </c>
      <c r="AH162" t="inlineStr">
        <is>
          <t/>
        </is>
      </c>
      <c r="AI162" t="inlineStr">
        <is>
          <t/>
        </is>
      </c>
      <c r="AJ162" t="inlineStr">
        <is>
          <t/>
        </is>
      </c>
      <c r="AK162" t="inlineStr">
        <is>
          <t/>
        </is>
      </c>
      <c r="AL162" t="inlineStr">
        <is>
          <t/>
        </is>
      </c>
      <c r="AM162" t="inlineStr">
        <is>
          <t/>
        </is>
      </c>
      <c r="AN162" t="inlineStr">
        <is>
          <t>azonnali és közvetlen feldolgozás</t>
        </is>
      </c>
      <c r="AO162" t="inlineStr">
        <is>
          <t>1</t>
        </is>
      </c>
      <c r="AP162" t="inlineStr">
        <is>
          <t/>
        </is>
      </c>
      <c r="AQ162" t="inlineStr">
        <is>
          <t>trattamento interamente automatizzato|STP</t>
        </is>
      </c>
      <c r="AR162" t="inlineStr">
        <is>
          <t>2|2</t>
        </is>
      </c>
      <c r="AS162" t="inlineStr">
        <is>
          <t>|</t>
        </is>
      </c>
      <c r="AT162" t="inlineStr">
        <is>
          <t>automatiniu būdu atliekamas mokėjimas|ABAM</t>
        </is>
      </c>
      <c r="AU162" t="inlineStr">
        <is>
          <t>3|3</t>
        </is>
      </c>
      <c r="AV162" t="inlineStr">
        <is>
          <t>|</t>
        </is>
      </c>
      <c r="AW162" t="inlineStr">
        <is>
          <t/>
        </is>
      </c>
      <c r="AX162" t="inlineStr">
        <is>
          <t/>
        </is>
      </c>
      <c r="AY162" t="inlineStr">
        <is>
          <t/>
        </is>
      </c>
      <c r="AZ162" t="inlineStr">
        <is>
          <t/>
        </is>
      </c>
      <c r="BA162" t="inlineStr">
        <is>
          <t/>
        </is>
      </c>
      <c r="BB162" t="inlineStr">
        <is>
          <t/>
        </is>
      </c>
      <c r="BC162" t="inlineStr">
        <is>
          <t>STP|straight-through processing</t>
        </is>
      </c>
      <c r="BD162" t="inlineStr">
        <is>
          <t>3|3</t>
        </is>
      </c>
      <c r="BE162" t="inlineStr">
        <is>
          <t>|</t>
        </is>
      </c>
      <c r="BF162" t="inlineStr">
        <is>
          <t>STP|przetwarzanie bezpośrednie</t>
        </is>
      </c>
      <c r="BG162" t="inlineStr">
        <is>
          <t>2|3</t>
        </is>
      </c>
      <c r="BH162" t="inlineStr">
        <is>
          <t>|</t>
        </is>
      </c>
      <c r="BI162" t="inlineStr">
        <is>
          <t>processamento direto automatizado</t>
        </is>
      </c>
      <c r="BJ162" t="inlineStr">
        <is>
          <t>2</t>
        </is>
      </c>
      <c r="BK162" t="inlineStr">
        <is>
          <t/>
        </is>
      </c>
      <c r="BL162" t="inlineStr">
        <is>
          <t/>
        </is>
      </c>
      <c r="BM162" t="inlineStr">
        <is>
          <t/>
        </is>
      </c>
      <c r="BN162" t="inlineStr">
        <is>
          <t/>
        </is>
      </c>
      <c r="BO162" t="inlineStr">
        <is>
          <t>priame spracúvanie platieb</t>
        </is>
      </c>
      <c r="BP162" t="inlineStr">
        <is>
          <t>3</t>
        </is>
      </c>
      <c r="BQ162" t="inlineStr">
        <is>
          <t/>
        </is>
      </c>
      <c r="BR162" t="inlineStr">
        <is>
          <t>STP|avtomatska obdelava plačil</t>
        </is>
      </c>
      <c r="BS162" t="inlineStr">
        <is>
          <t>3|3</t>
        </is>
      </c>
      <c r="BT162" t="inlineStr">
        <is>
          <t>|</t>
        </is>
      </c>
      <c r="BU162" t="inlineStr">
        <is>
          <t/>
        </is>
      </c>
      <c r="BV162" t="inlineStr">
        <is>
          <t/>
        </is>
      </c>
      <c r="BW162" t="inlineStr">
        <is>
          <t/>
        </is>
      </c>
      <c r="BX162" t="inlineStr">
        <is>
          <t/>
        </is>
      </c>
      <c r="BY162" t="inlineStr">
        <is>
          <t/>
        </is>
      </c>
      <c r="BZ162" t="inlineStr">
        <is>
          <t/>
        </is>
      </c>
      <c r="CA162" t="inlineStr">
        <is>
          <t/>
        </is>
      </c>
      <c r="CB162" t="inlineStr">
        <is>
          <t>Αυτοματοποιημένη διεκπεραίωση των συναλλαγών/εντολών πληρωμής, στο πλαίσιο της οποίας ολοκληρώνονται αυτόματα η δημιουργία, η επιβεβαίωση, η εκκαθάριση και ο διακανονισμός των εντολών πληρωμής.</t>
        </is>
      </c>
      <c r="CC162" t="inlineStr">
        <is>
          <t>automation of the entire lifecycle of an investment transaction by using technology to eliminate paper-based work, allowing trades to be dealt and cleared more efficiently</t>
        </is>
      </c>
      <c r="CD162" t="inlineStr">
        <is>
          <t>Tratamiento que se aplica a los pagos pequeños, y que ahorra trabajo a los bancos. Es posible gracias al BIC y al IBAN.</t>
        </is>
      </c>
      <c r="CE162" t="inlineStr">
        <is>
          <t/>
        </is>
      </c>
      <c r="CF162" t="inlineStr">
        <is>
          <t>"Kauppojen tai maksujen automaattinen, alusta loppuun saakka ulottuva käsittely, johon sisältyy myös transaktioiden laadintaa, vahvistusta sekä selvitystä ja toimitusta koskevien ohjeiden automaattinen toteutus."</t>
        </is>
      </c>
      <c r="CG162" t="inlineStr">
        <is>
          <t>traitement automatisé debout en bout des transactions/flux de paiement incluant, le cas échéant, la mise en oeuvre automatiquede la création, de la confirmation, de la compensation et du règlement des instructions.</t>
        </is>
      </c>
      <c r="CH162" t="inlineStr">
        <is>
          <t/>
        </is>
      </c>
      <c r="CI162" t="inlineStr">
        <is>
          <t/>
        </is>
      </c>
      <c r="CJ162" t="inlineStr">
        <is>
          <t/>
        </is>
      </c>
      <c r="CK162" t="inlineStr">
        <is>
          <t>Il trattamento automatizzato da mittente a beneficiario dei trasferimenti per pagamenti o transazioni.</t>
        </is>
      </c>
      <c r="CL162" t="inlineStr">
        <is>
          <t>automatinis nuo pradžios iki pabaigos sandorių ir (arba) mokėjimų pervedimų apdorojimas, įskaitant, kai reikia, automatinį instrukcijų sukūrimą, suderinimą, patvirtinimą, tarpuskaitą ir atsiskaitymą</t>
        </is>
      </c>
      <c r="CM162" t="inlineStr">
        <is>
          <t/>
        </is>
      </c>
      <c r="CN162" t="inlineStr">
        <is>
          <t/>
        </is>
      </c>
      <c r="CO162" t="inlineStr">
        <is>
          <t>"de geautomatiseerde "end-to-end"-verwerking van transacties en betalingen, met inbegrip van de automatische aanmaak, bevestiging, clearing en verevening van instructies."</t>
        </is>
      </c>
      <c r="CP162" t="inlineStr">
        <is>
          <t>automatyczny tryb przetwarzania płatności</t>
        </is>
      </c>
      <c r="CQ162" t="inlineStr">
        <is>
          <t/>
        </is>
      </c>
      <c r="CR162" t="inlineStr">
        <is>
          <t/>
        </is>
      </c>
      <c r="CS162" t="inlineStr">
        <is>
          <t>realizácia platby, pri ktorej sú súvisiace procesy ako zadanie, spracovanie a rekonciliácia vykonané bez manuálnych vstupov</t>
        </is>
      </c>
      <c r="CT162" t="inlineStr">
        <is>
          <t>avtomatizacija procesiranja transakcij za različne finančne instrumente od začetne zahteve do njenega zaključka</t>
        </is>
      </c>
      <c r="CU162" t="inlineStr">
        <is>
          <t/>
        </is>
      </c>
    </row>
    <row r="163">
      <c r="A163" s="1" t="str">
        <f>HYPERLINK("https://iate.europa.eu/entry/result/3579062/all", "3579062")</f>
        <v>3579062</v>
      </c>
      <c r="B163" t="inlineStr">
        <is>
          <t>FINANCE</t>
        </is>
      </c>
      <c r="C163" t="inlineStr">
        <is>
          <t>FINANCE</t>
        </is>
      </c>
      <c r="D163" t="inlineStr">
        <is>
          <t/>
        </is>
      </c>
      <c r="E163" t="inlineStr">
        <is>
          <t/>
        </is>
      </c>
      <c r="F163" t="inlineStr">
        <is>
          <t/>
        </is>
      </c>
      <c r="G163" t="inlineStr">
        <is>
          <t/>
        </is>
      </c>
      <c r="H163" t="inlineStr">
        <is>
          <t/>
        </is>
      </c>
      <c r="I163" t="inlineStr">
        <is>
          <t/>
        </is>
      </c>
      <c r="J163" t="inlineStr">
        <is>
          <t/>
        </is>
      </c>
      <c r="K163" t="inlineStr">
        <is>
          <t/>
        </is>
      </c>
      <c r="L163" t="inlineStr">
        <is>
          <t/>
        </is>
      </c>
      <c r="M163" t="inlineStr">
        <is>
          <t>direkter Marktzugang</t>
        </is>
      </c>
      <c r="N163" t="inlineStr">
        <is>
          <t>3</t>
        </is>
      </c>
      <c r="O163" t="inlineStr">
        <is>
          <t/>
        </is>
      </c>
      <c r="P163" t="inlineStr">
        <is>
          <t/>
        </is>
      </c>
      <c r="Q163" t="inlineStr">
        <is>
          <t/>
        </is>
      </c>
      <c r="R163" t="inlineStr">
        <is>
          <t/>
        </is>
      </c>
      <c r="S163" t="inlineStr">
        <is>
          <t>direct market access|DMA</t>
        </is>
      </c>
      <c r="T163" t="inlineStr">
        <is>
          <t>3|3</t>
        </is>
      </c>
      <c r="U163" t="inlineStr">
        <is>
          <t>|</t>
        </is>
      </c>
      <c r="V163" t="inlineStr">
        <is>
          <t/>
        </is>
      </c>
      <c r="W163" t="inlineStr">
        <is>
          <t/>
        </is>
      </c>
      <c r="X163" t="inlineStr">
        <is>
          <t/>
        </is>
      </c>
      <c r="Y163" t="inlineStr">
        <is>
          <t/>
        </is>
      </c>
      <c r="Z163" t="inlineStr">
        <is>
          <t/>
        </is>
      </c>
      <c r="AA163" t="inlineStr">
        <is>
          <t/>
        </is>
      </c>
      <c r="AB163" t="inlineStr">
        <is>
          <t/>
        </is>
      </c>
      <c r="AC163" t="inlineStr">
        <is>
          <t/>
        </is>
      </c>
      <c r="AD163" t="inlineStr">
        <is>
          <t/>
        </is>
      </c>
      <c r="AE163" t="inlineStr">
        <is>
          <t>accès direct au marché</t>
        </is>
      </c>
      <c r="AF163" t="inlineStr">
        <is>
          <t>2</t>
        </is>
      </c>
      <c r="AG163" t="inlineStr">
        <is>
          <t/>
        </is>
      </c>
      <c r="AH163" t="inlineStr">
        <is>
          <t/>
        </is>
      </c>
      <c r="AI163" t="inlineStr">
        <is>
          <t/>
        </is>
      </c>
      <c r="AJ163" t="inlineStr">
        <is>
          <t/>
        </is>
      </c>
      <c r="AK163" t="inlineStr">
        <is>
          <t/>
        </is>
      </c>
      <c r="AL163" t="inlineStr">
        <is>
          <t/>
        </is>
      </c>
      <c r="AM163" t="inlineStr">
        <is>
          <t/>
        </is>
      </c>
      <c r="AN163" t="inlineStr">
        <is>
          <t>közvetlen piaci hozzáférés</t>
        </is>
      </c>
      <c r="AO163" t="inlineStr">
        <is>
          <t>1</t>
        </is>
      </c>
      <c r="AP163" t="inlineStr">
        <is>
          <t/>
        </is>
      </c>
      <c r="AQ163" t="inlineStr">
        <is>
          <t>accesso diretto al mercato|DMA</t>
        </is>
      </c>
      <c r="AR163" t="inlineStr">
        <is>
          <t>3|3</t>
        </is>
      </c>
      <c r="AS163" t="inlineStr">
        <is>
          <t>|</t>
        </is>
      </c>
      <c r="AT163" t="inlineStr">
        <is>
          <t/>
        </is>
      </c>
      <c r="AU163" t="inlineStr">
        <is>
          <t/>
        </is>
      </c>
      <c r="AV163" t="inlineStr">
        <is>
          <t/>
        </is>
      </c>
      <c r="AW163" t="inlineStr">
        <is>
          <t/>
        </is>
      </c>
      <c r="AX163" t="inlineStr">
        <is>
          <t/>
        </is>
      </c>
      <c r="AY163" t="inlineStr">
        <is>
          <t/>
        </is>
      </c>
      <c r="AZ163" t="inlineStr">
        <is>
          <t/>
        </is>
      </c>
      <c r="BA163" t="inlineStr">
        <is>
          <t/>
        </is>
      </c>
      <c r="BB163" t="inlineStr">
        <is>
          <t/>
        </is>
      </c>
      <c r="BC163" t="inlineStr">
        <is>
          <t/>
        </is>
      </c>
      <c r="BD163" t="inlineStr">
        <is>
          <t/>
        </is>
      </c>
      <c r="BE163" t="inlineStr">
        <is>
          <t/>
        </is>
      </c>
      <c r="BF163" t="inlineStr">
        <is>
          <t/>
        </is>
      </c>
      <c r="BG163" t="inlineStr">
        <is>
          <t/>
        </is>
      </c>
      <c r="BH163" t="inlineStr">
        <is>
          <t/>
        </is>
      </c>
      <c r="BI163" t="inlineStr">
        <is>
          <t/>
        </is>
      </c>
      <c r="BJ163" t="inlineStr">
        <is>
          <t/>
        </is>
      </c>
      <c r="BK163" t="inlineStr">
        <is>
          <t/>
        </is>
      </c>
      <c r="BL163" t="inlineStr">
        <is>
          <t>acces direct la piaţă</t>
        </is>
      </c>
      <c r="BM163" t="inlineStr">
        <is>
          <t>3</t>
        </is>
      </c>
      <c r="BN163" t="inlineStr">
        <is>
          <t/>
        </is>
      </c>
      <c r="BO163" t="inlineStr">
        <is>
          <t/>
        </is>
      </c>
      <c r="BP163" t="inlineStr">
        <is>
          <t/>
        </is>
      </c>
      <c r="BQ163" t="inlineStr">
        <is>
          <t/>
        </is>
      </c>
      <c r="BR163" t="inlineStr">
        <is>
          <t>neposredni dostop do trga</t>
        </is>
      </c>
      <c r="BS163" t="inlineStr">
        <is>
          <t>3</t>
        </is>
      </c>
      <c r="BT163" t="inlineStr">
        <is>
          <t/>
        </is>
      </c>
      <c r="BU163" t="inlineStr">
        <is>
          <t/>
        </is>
      </c>
      <c r="BV163" t="inlineStr">
        <is>
          <t/>
        </is>
      </c>
      <c r="BW163" t="inlineStr">
        <is>
          <t/>
        </is>
      </c>
      <c r="BX163" t="inlineStr">
        <is>
          <t/>
        </is>
      </c>
      <c r="BY163" t="inlineStr">
        <is>
          <t/>
        </is>
      </c>
      <c r="BZ163" t="inlineStr">
        <is>
          <t/>
        </is>
      </c>
      <c r="CA163" t="inlineStr">
        <is>
          <t>Nutzung des Handelscodes einer Person durch Dritte im Auftrag dieser Person zur direkten elektronischen Übermittlung von Aufträgen in Bezug auf Finanzinstrumente an einen Handelsplatz</t>
        </is>
      </c>
      <c r="CB163" t="inlineStr">
        <is>
          <t/>
        </is>
      </c>
      <c r="CC163" t="inlineStr">
        <is>
          <t>access to the electronic facilities and order books of financial market exchanges that facilitate daily securities transactions</t>
        </is>
      </c>
      <c r="CD163" t="inlineStr">
        <is>
          <t/>
        </is>
      </c>
      <c r="CE163" t="inlineStr">
        <is>
          <t/>
        </is>
      </c>
      <c r="CF163" t="inlineStr">
        <is>
          <t/>
        </is>
      </c>
      <c r="CG163" t="inlineStr">
        <is>
          <t>sur les marchés financiers, accès direct des investisseurs au carnet d'ordres des bourses, qui permet de transmettre des ordres directement sans intermédiaire financier</t>
        </is>
      </c>
      <c r="CH163" t="inlineStr">
        <is>
          <t/>
        </is>
      </c>
      <c r="CI163" t="inlineStr">
        <is>
          <t/>
        </is>
      </c>
      <c r="CJ163" t="inlineStr">
        <is>
          <t/>
        </is>
      </c>
      <c r="CK163" t="inlineStr">
        <is>
          <t>modo di
immissione delle operazioni con cui gli investitori possono fare trading
direttamente nei book degli ordini delle principali borse</t>
        </is>
      </c>
      <c r="CL163" t="inlineStr">
        <is>
          <t/>
        </is>
      </c>
      <c r="CM163" t="inlineStr">
        <is>
          <t/>
        </is>
      </c>
      <c r="CN163" t="inlineStr">
        <is>
          <t/>
        </is>
      </c>
      <c r="CO163" t="inlineStr">
        <is>
          <t/>
        </is>
      </c>
      <c r="CP163" t="inlineStr">
        <is>
          <t/>
        </is>
      </c>
      <c r="CQ163" t="inlineStr">
        <is>
          <t/>
        </is>
      </c>
      <c r="CR163" t="inlineStr">
        <is>
          <t>acord prin care o firmă de investiţii care este
membru/participant sau utilizator al unei platforme de tranzacţionare le
permite unor clienţi specificaţi (inclusiv contrapărţi eligibile) să transmită
ordine pe cale electronică sistemelor electronice interne de tranzacţionare ale
firmei de investiţii pentru a fi transmise automat mai departe, sub ID-ul de
tranzacţionare al firmei de investiţii, către o platformă de tranzacţionare
specificată</t>
        </is>
      </c>
      <c r="CS163" t="inlineStr">
        <is>
          <t/>
        </is>
      </c>
      <c r="CT163" t="inlineStr">
        <is>
          <t>ureditev, pri kateri član ali udeleženec mesta trgovanja
neki osebi dovoli, da uporablja njegovo identifikacijsko kodo, tako da lahko ta
oseba elektronsko prenese naročila v notranje elektronske trgovalne sisteme
investicijskega podjetja, ta pa se nato pod trgovalno oznako investicijskega
podjetja samodejno prenesejo na določeno mesto trgovanja</t>
        </is>
      </c>
      <c r="CU163" t="inlineStr">
        <is>
          <t/>
        </is>
      </c>
    </row>
    <row r="164">
      <c r="A164" s="1" t="str">
        <f>HYPERLINK("https://iate.europa.eu/entry/result/3549651/all", "3549651")</f>
        <v>3549651</v>
      </c>
      <c r="B164" t="inlineStr">
        <is>
          <t>FINANCE</t>
        </is>
      </c>
      <c r="C164" t="inlineStr">
        <is>
          <t>FINANCE</t>
        </is>
      </c>
      <c r="D164" t="inlineStr">
        <is>
          <t/>
        </is>
      </c>
      <c r="E164" t="inlineStr">
        <is>
          <t/>
        </is>
      </c>
      <c r="F164" t="inlineStr">
        <is>
          <t/>
        </is>
      </c>
      <c r="G164" t="inlineStr">
        <is>
          <t/>
        </is>
      </c>
      <c r="H164" t="inlineStr">
        <is>
          <t/>
        </is>
      </c>
      <c r="I164" t="inlineStr">
        <is>
          <t/>
        </is>
      </c>
      <c r="J164" t="inlineStr">
        <is>
          <t/>
        </is>
      </c>
      <c r="K164" t="inlineStr">
        <is>
          <t/>
        </is>
      </c>
      <c r="L164" t="inlineStr">
        <is>
          <t/>
        </is>
      </c>
      <c r="M164" t="inlineStr">
        <is>
          <t>Finanzaufsichtsbehörde des Vereinigten Königreichs (Financial Conduct Authority)|britische Finanzaufsichtsbehörde FCA</t>
        </is>
      </c>
      <c r="N164" t="inlineStr">
        <is>
          <t>3|3</t>
        </is>
      </c>
      <c r="O164" t="inlineStr">
        <is>
          <t>|</t>
        </is>
      </c>
      <c r="P164" t="inlineStr">
        <is>
          <t/>
        </is>
      </c>
      <c r="Q164" t="inlineStr">
        <is>
          <t/>
        </is>
      </c>
      <c r="R164" t="inlineStr">
        <is>
          <t/>
        </is>
      </c>
      <c r="S164" t="inlineStr">
        <is>
          <t>FCA|Financial Conduct Authority</t>
        </is>
      </c>
      <c r="T164" t="inlineStr">
        <is>
          <t>4|4</t>
        </is>
      </c>
      <c r="U164" t="inlineStr">
        <is>
          <t>|</t>
        </is>
      </c>
      <c r="V164" t="inlineStr">
        <is>
          <t/>
        </is>
      </c>
      <c r="W164" t="inlineStr">
        <is>
          <t/>
        </is>
      </c>
      <c r="X164" t="inlineStr">
        <is>
          <t/>
        </is>
      </c>
      <c r="Y164" t="inlineStr">
        <is>
          <t/>
        </is>
      </c>
      <c r="Z164" t="inlineStr">
        <is>
          <t/>
        </is>
      </c>
      <c r="AA164" t="inlineStr">
        <is>
          <t/>
        </is>
      </c>
      <c r="AB164" t="inlineStr">
        <is>
          <t/>
        </is>
      </c>
      <c r="AC164" t="inlineStr">
        <is>
          <t/>
        </is>
      </c>
      <c r="AD164" t="inlineStr">
        <is>
          <t/>
        </is>
      </c>
      <c r="AE164" t="inlineStr">
        <is>
          <t>autorité britannique de conduite financière|autorité de règlementation du secteur financier du Royaume-Uni</t>
        </is>
      </c>
      <c r="AF164" t="inlineStr">
        <is>
          <t>2|2</t>
        </is>
      </c>
      <c r="AG164" t="inlineStr">
        <is>
          <t>|</t>
        </is>
      </c>
      <c r="AH164" t="inlineStr">
        <is>
          <t>an tÚdarás um Iompar Airgeadais|FCA</t>
        </is>
      </c>
      <c r="AI164" t="inlineStr">
        <is>
          <t>3|3</t>
        </is>
      </c>
      <c r="AJ164" t="inlineStr">
        <is>
          <t>|</t>
        </is>
      </c>
      <c r="AK164" t="inlineStr">
        <is>
          <t/>
        </is>
      </c>
      <c r="AL164" t="inlineStr">
        <is>
          <t/>
        </is>
      </c>
      <c r="AM164" t="inlineStr">
        <is>
          <t/>
        </is>
      </c>
      <c r="AN164" t="inlineStr">
        <is>
          <t>Pénzügyi irányító hatóság</t>
        </is>
      </c>
      <c r="AO164" t="inlineStr">
        <is>
          <t>1</t>
        </is>
      </c>
      <c r="AP164" t="inlineStr">
        <is>
          <t/>
        </is>
      </c>
      <c r="AQ164" t="inlineStr">
        <is>
          <t>FCA|Financial Conduct Authority</t>
        </is>
      </c>
      <c r="AR164" t="inlineStr">
        <is>
          <t>3|3</t>
        </is>
      </c>
      <c r="AS164" t="inlineStr">
        <is>
          <t>|</t>
        </is>
      </c>
      <c r="AT164" t="inlineStr">
        <is>
          <t/>
        </is>
      </c>
      <c r="AU164" t="inlineStr">
        <is>
          <t/>
        </is>
      </c>
      <c r="AV164" t="inlineStr">
        <is>
          <t/>
        </is>
      </c>
      <c r="AW164" t="inlineStr">
        <is>
          <t/>
        </is>
      </c>
      <c r="AX164" t="inlineStr">
        <is>
          <t/>
        </is>
      </c>
      <c r="AY164" t="inlineStr">
        <is>
          <t/>
        </is>
      </c>
      <c r="AZ164" t="inlineStr">
        <is>
          <t/>
        </is>
      </c>
      <c r="BA164" t="inlineStr">
        <is>
          <t/>
        </is>
      </c>
      <c r="BB164" t="inlineStr">
        <is>
          <t/>
        </is>
      </c>
      <c r="BC164" t="inlineStr">
        <is>
          <t/>
        </is>
      </c>
      <c r="BD164" t="inlineStr">
        <is>
          <t/>
        </is>
      </c>
      <c r="BE164" t="inlineStr">
        <is>
          <t/>
        </is>
      </c>
      <c r="BF164" t="inlineStr">
        <is>
          <t>urząd nadzoru finansowego Zjednoczonego Królestwa|Urząd Nadzoru Finansowego</t>
        </is>
      </c>
      <c r="BG164" t="inlineStr">
        <is>
          <t>3|3</t>
        </is>
      </c>
      <c r="BH164" t="inlineStr">
        <is>
          <t>|</t>
        </is>
      </c>
      <c r="BI164" t="inlineStr">
        <is>
          <t/>
        </is>
      </c>
      <c r="BJ164" t="inlineStr">
        <is>
          <t/>
        </is>
      </c>
      <c r="BK164" t="inlineStr">
        <is>
          <t/>
        </is>
      </c>
      <c r="BL164" t="inlineStr">
        <is>
          <t/>
        </is>
      </c>
      <c r="BM164" t="inlineStr">
        <is>
          <t/>
        </is>
      </c>
      <c r="BN164" t="inlineStr">
        <is>
          <t/>
        </is>
      </c>
      <c r="BO164" t="inlineStr">
        <is>
          <t/>
        </is>
      </c>
      <c r="BP164" t="inlineStr">
        <is>
          <t/>
        </is>
      </c>
      <c r="BQ164" t="inlineStr">
        <is>
          <t/>
        </is>
      </c>
      <c r="BR164" t="inlineStr">
        <is>
          <t>Organ za finančno poslovanje</t>
        </is>
      </c>
      <c r="BS164" t="inlineStr">
        <is>
          <t>2</t>
        </is>
      </c>
      <c r="BT164" t="inlineStr">
        <is>
          <t/>
        </is>
      </c>
      <c r="BU164" t="inlineStr">
        <is>
          <t/>
        </is>
      </c>
      <c r="BV164" t="inlineStr">
        <is>
          <t/>
        </is>
      </c>
      <c r="BW164" t="inlineStr">
        <is>
          <t/>
        </is>
      </c>
      <c r="BX164" t="inlineStr">
        <is>
          <t/>
        </is>
      </c>
      <c r="BY164" t="inlineStr">
        <is>
          <t/>
        </is>
      </c>
      <c r="BZ164" t="inlineStr">
        <is>
          <t/>
        </is>
      </c>
      <c r="CA164" t="inlineStr">
        <is>
          <t>für den Verbraucherschutz zuständige Behörde für die Regulierung der Finanzmärkte im Vereinigten Königreich</t>
        </is>
      </c>
      <c r="CB164" t="inlineStr">
        <is>
          <t/>
        </is>
      </c>
      <c r="CC164" t="inlineStr">
        <is>
          <t>authority that regulates the financial markets in the UK</t>
        </is>
      </c>
      <c r="CD164" t="inlineStr">
        <is>
          <t/>
        </is>
      </c>
      <c r="CE164" t="inlineStr">
        <is>
          <t/>
        </is>
      </c>
      <c r="CF164" t="inlineStr">
        <is>
          <t/>
        </is>
      </c>
      <c r="CG164" t="inlineStr">
        <is>
          <t>organisme
indépendant de règlementation du secteur britannique des services financiers
ayant pour but de préserver la confiance dans le système financier britannique,
de faciliter la compréhension du public et de garantir la protection des
consommateurs</t>
        </is>
      </c>
      <c r="CH164" t="inlineStr">
        <is>
          <t/>
        </is>
      </c>
      <c r="CI164" t="inlineStr">
        <is>
          <t/>
        </is>
      </c>
      <c r="CJ164" t="inlineStr">
        <is>
          <t/>
        </is>
      </c>
      <c r="CK164" t="inlineStr">
        <is>
          <t>ente regolamentatore che ha sede nel Regno Unito e il cui
servizio principale è quello di regolamentare i mercati finanziari, fornendo
servizi ai consumatori e vigilando sui mercati finanziari britannici</t>
        </is>
      </c>
      <c r="CL164" t="inlineStr">
        <is>
          <t/>
        </is>
      </c>
      <c r="CM164" t="inlineStr">
        <is>
          <t/>
        </is>
      </c>
      <c r="CN164" t="inlineStr">
        <is>
          <t/>
        </is>
      </c>
      <c r="CO164" t="inlineStr">
        <is>
          <t/>
        </is>
      </c>
      <c r="CP164" t="inlineStr">
        <is>
          <t>urząd sprawujący nadzór regulacyjny nad firmami
świadczącymi usługi finansowe i rynkami finansowymi w Wielkiej Brytanii</t>
        </is>
      </c>
      <c r="CQ164" t="inlineStr">
        <is>
          <t/>
        </is>
      </c>
      <c r="CR164" t="inlineStr">
        <is>
          <t/>
        </is>
      </c>
      <c r="CS164" t="inlineStr">
        <is>
          <t/>
        </is>
      </c>
      <c r="CT164" t="inlineStr">
        <is>
          <t>ustanova v Združenem kraljestvu, zadolžena za nadzor vedenja in spoštovanja normative na finančnih trgih</t>
        </is>
      </c>
      <c r="CU164" t="inlineStr">
        <is>
          <t/>
        </is>
      </c>
    </row>
    <row r="165">
      <c r="A165" s="1" t="str">
        <f>HYPERLINK("https://iate.europa.eu/entry/result/3531063/all", "3531063")</f>
        <v>3531063</v>
      </c>
      <c r="B165" t="inlineStr">
        <is>
          <t>FINANCE</t>
        </is>
      </c>
      <c r="C165" t="inlineStr">
        <is>
          <t>FINANCE|monetary economics|money market;FINANCE|monetary economics|monetary policy</t>
        </is>
      </c>
      <c r="D165" t="inlineStr">
        <is>
          <t>интервенция на централна банка|намеса на централна банка</t>
        </is>
      </c>
      <c r="E165" t="inlineStr">
        <is>
          <t>3|3</t>
        </is>
      </c>
      <c r="F165" t="inlineStr">
        <is>
          <t>|</t>
        </is>
      </c>
      <c r="G165" t="inlineStr">
        <is>
          <t>intervence centrální banky</t>
        </is>
      </c>
      <c r="H165" t="inlineStr">
        <is>
          <t>2</t>
        </is>
      </c>
      <c r="I165" t="inlineStr">
        <is>
          <t/>
        </is>
      </c>
      <c r="J165" t="inlineStr">
        <is>
          <t>centralbankintervention</t>
        </is>
      </c>
      <c r="K165" t="inlineStr">
        <is>
          <t>3</t>
        </is>
      </c>
      <c r="L165" t="inlineStr">
        <is>
          <t/>
        </is>
      </c>
      <c r="M165" t="inlineStr">
        <is>
          <t>Zentralbankintervention</t>
        </is>
      </c>
      <c r="N165" t="inlineStr">
        <is>
          <t>3</t>
        </is>
      </c>
      <c r="O165" t="inlineStr">
        <is>
          <t/>
        </is>
      </c>
      <c r="P165" t="inlineStr">
        <is>
          <t>παρέμβαση της κεντρικής τράπεζας</t>
        </is>
      </c>
      <c r="Q165" t="inlineStr">
        <is>
          <t>4</t>
        </is>
      </c>
      <c r="R165" t="inlineStr">
        <is>
          <t/>
        </is>
      </c>
      <c r="S165" t="inlineStr">
        <is>
          <t>central bank intervention</t>
        </is>
      </c>
      <c r="T165" t="inlineStr">
        <is>
          <t>4</t>
        </is>
      </c>
      <c r="U165" t="inlineStr">
        <is>
          <t/>
        </is>
      </c>
      <c r="V165" t="inlineStr">
        <is>
          <t>intervención del banco central</t>
        </is>
      </c>
      <c r="W165" t="inlineStr">
        <is>
          <t>3</t>
        </is>
      </c>
      <c r="X165" t="inlineStr">
        <is>
          <t/>
        </is>
      </c>
      <c r="Y165" t="inlineStr">
        <is>
          <t>keskpanga sekkumine</t>
        </is>
      </c>
      <c r="Z165" t="inlineStr">
        <is>
          <t>3</t>
        </is>
      </c>
      <c r="AA165" t="inlineStr">
        <is>
          <t/>
        </is>
      </c>
      <c r="AB165" t="inlineStr">
        <is>
          <t>keskuspankin interventio</t>
        </is>
      </c>
      <c r="AC165" t="inlineStr">
        <is>
          <t>3</t>
        </is>
      </c>
      <c r="AD165" t="inlineStr">
        <is>
          <t/>
        </is>
      </c>
      <c r="AE165" t="inlineStr">
        <is>
          <t>intervention de la banque centrale</t>
        </is>
      </c>
      <c r="AF165" t="inlineStr">
        <is>
          <t>2</t>
        </is>
      </c>
      <c r="AG165" t="inlineStr">
        <is>
          <t/>
        </is>
      </c>
      <c r="AH165" t="inlineStr">
        <is>
          <t>idirghabháil an bhainc ceannais</t>
        </is>
      </c>
      <c r="AI165" t="inlineStr">
        <is>
          <t>3</t>
        </is>
      </c>
      <c r="AJ165" t="inlineStr">
        <is>
          <t/>
        </is>
      </c>
      <c r="AK165" t="inlineStr">
        <is>
          <t>intervencija središnje banke</t>
        </is>
      </c>
      <c r="AL165" t="inlineStr">
        <is>
          <t>2</t>
        </is>
      </c>
      <c r="AM165" t="inlineStr">
        <is>
          <t/>
        </is>
      </c>
      <c r="AN165" t="inlineStr">
        <is>
          <t>központi banki intervenció|a központi bank intervenciója</t>
        </is>
      </c>
      <c r="AO165" t="inlineStr">
        <is>
          <t>3|3</t>
        </is>
      </c>
      <c r="AP165" t="inlineStr">
        <is>
          <t>|</t>
        </is>
      </c>
      <c r="AQ165" t="inlineStr">
        <is>
          <t>intervento della Banca centrale</t>
        </is>
      </c>
      <c r="AR165" t="inlineStr">
        <is>
          <t>3</t>
        </is>
      </c>
      <c r="AS165" t="inlineStr">
        <is>
          <t/>
        </is>
      </c>
      <c r="AT165" t="inlineStr">
        <is>
          <t/>
        </is>
      </c>
      <c r="AU165" t="inlineStr">
        <is>
          <t/>
        </is>
      </c>
      <c r="AV165" t="inlineStr">
        <is>
          <t/>
        </is>
      </c>
      <c r="AW165" t="inlineStr">
        <is>
          <t>centrālās bankas intervence</t>
        </is>
      </c>
      <c r="AX165" t="inlineStr">
        <is>
          <t>3</t>
        </is>
      </c>
      <c r="AY165" t="inlineStr">
        <is>
          <t/>
        </is>
      </c>
      <c r="AZ165" t="inlineStr">
        <is>
          <t>intervent tal-bank ċentrali</t>
        </is>
      </c>
      <c r="BA165" t="inlineStr">
        <is>
          <t>3</t>
        </is>
      </c>
      <c r="BB165" t="inlineStr">
        <is>
          <t/>
        </is>
      </c>
      <c r="BC165" t="inlineStr">
        <is>
          <t>interventie van de centrale bank</t>
        </is>
      </c>
      <c r="BD165" t="inlineStr">
        <is>
          <t>3</t>
        </is>
      </c>
      <c r="BE165" t="inlineStr">
        <is>
          <t/>
        </is>
      </c>
      <c r="BF165" t="inlineStr">
        <is>
          <t>interwencja walutowa|interwencja banku centralnego</t>
        </is>
      </c>
      <c r="BG165" t="inlineStr">
        <is>
          <t>2|2</t>
        </is>
      </c>
      <c r="BH165" t="inlineStr">
        <is>
          <t>|</t>
        </is>
      </c>
      <c r="BI165" t="inlineStr">
        <is>
          <t>intervenção do banco central</t>
        </is>
      </c>
      <c r="BJ165" t="inlineStr">
        <is>
          <t>4</t>
        </is>
      </c>
      <c r="BK165" t="inlineStr">
        <is>
          <t/>
        </is>
      </c>
      <c r="BL165" t="inlineStr">
        <is>
          <t>intervenție a băncii centrale</t>
        </is>
      </c>
      <c r="BM165" t="inlineStr">
        <is>
          <t>2</t>
        </is>
      </c>
      <c r="BN165" t="inlineStr">
        <is>
          <t/>
        </is>
      </c>
      <c r="BO165" t="inlineStr">
        <is>
          <t/>
        </is>
      </c>
      <c r="BP165" t="inlineStr">
        <is>
          <t/>
        </is>
      </c>
      <c r="BQ165" t="inlineStr">
        <is>
          <t/>
        </is>
      </c>
      <c r="BR165" t="inlineStr">
        <is>
          <t>intervencija centralne banke</t>
        </is>
      </c>
      <c r="BS165" t="inlineStr">
        <is>
          <t>3</t>
        </is>
      </c>
      <c r="BT165" t="inlineStr">
        <is>
          <t/>
        </is>
      </c>
      <c r="BU165" t="inlineStr">
        <is>
          <t>centralbanksintervention</t>
        </is>
      </c>
      <c r="BV165" t="inlineStr">
        <is>
          <t>1</t>
        </is>
      </c>
      <c r="BW165" t="inlineStr">
        <is>
          <t/>
        </is>
      </c>
      <c r="BX165" t="inlineStr">
        <is>
          <t>Действия по продажба и покупка на чужда или национална валута от страна на централна банка, целящи оказване на влияние върху пазарните условия или промените на обменните курсове.</t>
        </is>
      </c>
      <c r="BY165" t="inlineStr">
        <is>
          <t/>
        </is>
      </c>
      <c r="BZ165" t="inlineStr">
        <is>
          <t/>
        </is>
      </c>
      <c r="CA165" t="inlineStr">
        <is>
          <t/>
        </is>
      </c>
      <c r="CB165" t="inlineStr">
        <is>
          <t/>
        </is>
      </c>
      <c r="CC165" t="inlineStr">
        <is>
          <t>the buying and selling of domestic or foreign currencies by a central bank in an effort to influence interest rates or currency exchange rates</t>
        </is>
      </c>
      <c r="CD165" t="inlineStr">
        <is>
          <t>En el mercado de divisas, intervención directa de un Banco Central (autoridad monetaria de un país) en el mercado para llevar a su divisa a unos niveles determinados, ya sea para subir o bajar dicho valor respecto a otras divisas.</t>
        </is>
      </c>
      <c r="CE165" t="inlineStr">
        <is>
          <t/>
        </is>
      </c>
      <c r="CF165" t="inlineStr">
        <is>
          <t/>
        </is>
      </c>
      <c r="CG165" t="inlineStr">
        <is>
          <t>prise d'influence officielle sur le marché; il s'agit généralement d'achats et de ventes de devises par l'institut d'émission aux fins d'agir sur les cours de change</t>
        </is>
      </c>
      <c r="CH165" t="inlineStr">
        <is>
          <t/>
        </is>
      </c>
      <c r="CI165" t="inlineStr">
        <is>
          <t/>
        </is>
      </c>
      <c r="CJ165" t="inlineStr">
        <is>
          <t/>
        </is>
      </c>
      <c r="CK165" t="inlineStr">
        <is>
          <t/>
        </is>
      </c>
      <c r="CL165" t="inlineStr">
        <is>
          <t/>
        </is>
      </c>
      <c r="CM165" t="inlineStr">
        <is>
          <t/>
        </is>
      </c>
      <c r="CN165" t="inlineStr">
        <is>
          <t>ix-xiri u l-bejgħ ta' muniti domestiċi u barranin min-naħa ta' bank ċentrali fi sforz li jinfluwenza r-rati ta' interessi jew ir-rati ta' skambju tal-muniti</t>
        </is>
      </c>
      <c r="CO165" t="inlineStr">
        <is>
          <t>Het ingrijpen van de centrale bank op de geldmarkten en de valutamarkten. Dit is bedoeld om ongewenste rente- en koersontwikkelingen te voorkomen of af te remmen. De centrale bank treedt dan rechtstreeks of via anderen op als vrager en aanbieder op de vrije markt.</t>
        </is>
      </c>
      <c r="CP165" t="inlineStr">
        <is>
          <t>praktyka polegająca na tym, że bank centralny
kupuje i sprzedaje jedną lub więcej walut w celu wpłynięcia na kurs wymiany
własnej waluty</t>
        </is>
      </c>
      <c r="CQ165" t="inlineStr">
        <is>
          <t/>
        </is>
      </c>
      <c r="CR165" t="inlineStr">
        <is>
          <t/>
        </is>
      </c>
      <c r="CS165" t="inlineStr">
        <is>
          <t/>
        </is>
      </c>
      <c r="CT165" t="inlineStr">
        <is>
          <t/>
        </is>
      </c>
      <c r="CU165" t="inlineStr">
        <is>
          <t>---</t>
        </is>
      </c>
    </row>
    <row r="166">
      <c r="A166" s="1" t="str">
        <f>HYPERLINK("https://iate.europa.eu/entry/result/3529376/all", "3529376")</f>
        <v>3529376</v>
      </c>
      <c r="B166" t="inlineStr">
        <is>
          <t>FINANCE</t>
        </is>
      </c>
      <c r="C166" t="inlineStr">
        <is>
          <t>FINANCE</t>
        </is>
      </c>
      <c r="D166" t="inlineStr">
        <is>
          <t>осветено място за търговия</t>
        </is>
      </c>
      <c r="E166" t="inlineStr">
        <is>
          <t>3</t>
        </is>
      </c>
      <c r="F166" t="inlineStr">
        <is>
          <t/>
        </is>
      </c>
      <c r="G166" t="inlineStr">
        <is>
          <t>transparentní místo obchodování</t>
        </is>
      </c>
      <c r="H166" t="inlineStr">
        <is>
          <t>2</t>
        </is>
      </c>
      <c r="I166" t="inlineStr">
        <is>
          <t/>
        </is>
      </c>
      <c r="J166" t="inlineStr">
        <is>
          <t>transparent handelsplatform|transparent handelssystem|transparent marked</t>
        </is>
      </c>
      <c r="K166" t="inlineStr">
        <is>
          <t>4|4|4</t>
        </is>
      </c>
      <c r="L166" t="inlineStr">
        <is>
          <t>||</t>
        </is>
      </c>
      <c r="M166" t="inlineStr">
        <is>
          <t>transparenter Handelsplatz</t>
        </is>
      </c>
      <c r="N166" t="inlineStr">
        <is>
          <t>3</t>
        </is>
      </c>
      <c r="O166" t="inlineStr">
        <is>
          <t/>
        </is>
      </c>
      <c r="P166" t="inlineStr">
        <is>
          <t>διαφανής τόπος συναλλαγών</t>
        </is>
      </c>
      <c r="Q166" t="inlineStr">
        <is>
          <t>3</t>
        </is>
      </c>
      <c r="R166" t="inlineStr">
        <is>
          <t/>
        </is>
      </c>
      <c r="S166" t="inlineStr">
        <is>
          <t>lit venue</t>
        </is>
      </c>
      <c r="T166" t="inlineStr">
        <is>
          <t>3</t>
        </is>
      </c>
      <c r="U166" t="inlineStr">
        <is>
          <t/>
        </is>
      </c>
      <c r="V166" t="inlineStr">
        <is>
          <t>mercado transparente</t>
        </is>
      </c>
      <c r="W166" t="inlineStr">
        <is>
          <t>3</t>
        </is>
      </c>
      <c r="X166" t="inlineStr">
        <is>
          <t/>
        </is>
      </c>
      <c r="Y166" t="inlineStr">
        <is>
          <t>avatud kauplemiskoht</t>
        </is>
      </c>
      <c r="Z166" t="inlineStr">
        <is>
          <t>3</t>
        </is>
      </c>
      <c r="AA166" t="inlineStr">
        <is>
          <t/>
        </is>
      </c>
      <c r="AB166" t="inlineStr">
        <is>
          <t>avoin kauppapaikka</t>
        </is>
      </c>
      <c r="AC166" t="inlineStr">
        <is>
          <t>2</t>
        </is>
      </c>
      <c r="AD166" t="inlineStr">
        <is>
          <t/>
        </is>
      </c>
      <c r="AE166" t="inlineStr">
        <is>
          <t>marché pratiquant la transparence|plate-forme qui opère dans la transparence</t>
        </is>
      </c>
      <c r="AF166" t="inlineStr">
        <is>
          <t>3|3</t>
        </is>
      </c>
      <c r="AG166" t="inlineStr">
        <is>
          <t>|</t>
        </is>
      </c>
      <c r="AH166" t="inlineStr">
        <is>
          <t>ionad trádála trédhearcaí</t>
        </is>
      </c>
      <c r="AI166" t="inlineStr">
        <is>
          <t>3</t>
        </is>
      </c>
      <c r="AJ166" t="inlineStr">
        <is>
          <t/>
        </is>
      </c>
      <c r="AK166" t="inlineStr">
        <is>
          <t>transparentno tržište</t>
        </is>
      </c>
      <c r="AL166" t="inlineStr">
        <is>
          <t>3</t>
        </is>
      </c>
      <c r="AM166" t="inlineStr">
        <is>
          <t/>
        </is>
      </c>
      <c r="AN166" t="inlineStr">
        <is>
          <t/>
        </is>
      </c>
      <c r="AO166" t="inlineStr">
        <is>
          <t/>
        </is>
      </c>
      <c r="AP166" t="inlineStr">
        <is>
          <t/>
        </is>
      </c>
      <c r="AQ166" t="inlineStr">
        <is>
          <t>piattaforma trasparente</t>
        </is>
      </c>
      <c r="AR166" t="inlineStr">
        <is>
          <t>3</t>
        </is>
      </c>
      <c r="AS166" t="inlineStr">
        <is>
          <t/>
        </is>
      </c>
      <c r="AT166" t="inlineStr">
        <is>
          <t>skaidri prekybos vieta</t>
        </is>
      </c>
      <c r="AU166" t="inlineStr">
        <is>
          <t>3</t>
        </is>
      </c>
      <c r="AV166" t="inlineStr">
        <is>
          <t/>
        </is>
      </c>
      <c r="AW166" t="inlineStr">
        <is>
          <t>organizēta tirdzniecības vieta</t>
        </is>
      </c>
      <c r="AX166" t="inlineStr">
        <is>
          <t>2</t>
        </is>
      </c>
      <c r="AY166" t="inlineStr">
        <is>
          <t/>
        </is>
      </c>
      <c r="AZ166" t="inlineStr">
        <is>
          <t/>
        </is>
      </c>
      <c r="BA166" t="inlineStr">
        <is>
          <t/>
        </is>
      </c>
      <c r="BB166" t="inlineStr">
        <is>
          <t/>
        </is>
      </c>
      <c r="BC166" t="inlineStr">
        <is>
          <t>transparant handelsplatform</t>
        </is>
      </c>
      <c r="BD166" t="inlineStr">
        <is>
          <t>3</t>
        </is>
      </c>
      <c r="BE166" t="inlineStr">
        <is>
          <t/>
        </is>
      </c>
      <c r="BF166" t="inlineStr">
        <is>
          <t>przejrzysty system obrotu</t>
        </is>
      </c>
      <c r="BG166" t="inlineStr">
        <is>
          <t>2</t>
        </is>
      </c>
      <c r="BH166" t="inlineStr">
        <is>
          <t/>
        </is>
      </c>
      <c r="BI166" t="inlineStr">
        <is>
          <t/>
        </is>
      </c>
      <c r="BJ166" t="inlineStr">
        <is>
          <t/>
        </is>
      </c>
      <c r="BK166" t="inlineStr">
        <is>
          <t/>
        </is>
      </c>
      <c r="BL166" t="inlineStr">
        <is>
          <t>platformă care operează în transparență</t>
        </is>
      </c>
      <c r="BM166" t="inlineStr">
        <is>
          <t>3</t>
        </is>
      </c>
      <c r="BN166" t="inlineStr">
        <is>
          <t/>
        </is>
      </c>
      <c r="BO166" t="inlineStr">
        <is>
          <t>transparentné miesto obchodovania</t>
        </is>
      </c>
      <c r="BP166" t="inlineStr">
        <is>
          <t>3</t>
        </is>
      </c>
      <c r="BQ166" t="inlineStr">
        <is>
          <t/>
        </is>
      </c>
      <c r="BR166" t="inlineStr">
        <is>
          <t/>
        </is>
      </c>
      <c r="BS166" t="inlineStr">
        <is>
          <t/>
        </is>
      </c>
      <c r="BT166" t="inlineStr">
        <is>
          <t/>
        </is>
      </c>
      <c r="BU166" t="inlineStr">
        <is>
          <t>genomlysta handelsplatser|genomlyst marknad</t>
        </is>
      </c>
      <c r="BV166" t="inlineStr">
        <is>
          <t>2|1</t>
        </is>
      </c>
      <c r="BW166" t="inlineStr">
        <is>
          <t>|</t>
        </is>
      </c>
      <c r="BX166" t="inlineStr">
        <is>
          <t/>
        </is>
      </c>
      <c r="BY166" t="inlineStr">
        <is>
          <t/>
        </is>
      </c>
      <c r="BZ166" t="inlineStr">
        <is>
          <t/>
        </is>
      </c>
      <c r="CA166" t="inlineStr">
        <is>
          <t/>
        </is>
      </c>
      <c r="CB166" t="inlineStr">
        <is>
          <t/>
        </is>
      </c>
      <c r="CC166" t="inlineStr">
        <is>
          <t/>
        </is>
      </c>
      <c r="CD166" t="inlineStr">
        <is>
          <t/>
        </is>
      </c>
      <c r="CE166" t="inlineStr">
        <is>
          <t/>
        </is>
      </c>
      <c r="CF166" t="inlineStr">
        <is>
          <t/>
        </is>
      </c>
      <c r="CG166" t="inlineStr">
        <is>
          <t/>
        </is>
      </c>
      <c r="CH166" t="inlineStr">
        <is>
          <t/>
        </is>
      </c>
      <c r="CI166" t="inlineStr">
        <is>
          <t/>
        </is>
      </c>
      <c r="CJ166" t="inlineStr">
        <is>
          <t/>
        </is>
      </c>
      <c r="CK166" t="inlineStr">
        <is>
          <t/>
        </is>
      </c>
      <c r="CL166" t="inlineStr">
        <is>
          <t/>
        </is>
      </c>
      <c r="CM166" t="inlineStr">
        <is>
          <t/>
        </is>
      </c>
      <c r="CN166" t="inlineStr">
        <is>
          <t/>
        </is>
      </c>
      <c r="CO166" t="inlineStr">
        <is>
          <t>Een transparante technische infrastructuur waaraan internationale professionele financiële partijen kunnen deelnemen om te handelen in effecten.</t>
        </is>
      </c>
      <c r="CP166" t="inlineStr">
        <is>
          <t>tradycyjny, podobny do giełdy system obrotu –
księga zamówień z limitem jest widziana przez wszystkich zaangażowanych
uczestników rynku</t>
        </is>
      </c>
      <c r="CQ166" t="inlineStr">
        <is>
          <t/>
        </is>
      </c>
      <c r="CR166" t="inlineStr">
        <is>
          <t/>
        </is>
      </c>
      <c r="CS166" t="inlineStr">
        <is>
          <t>všetky organizované obchody by sa mali uskutočňovať na regulovaných miestach (regulované trhy, multilaterálne obchodné systémy – MTF a organizované obchodné systémy – OTF) a mali by byť v plnom rozsahu transparentné pred obchodovaním aj po ňom</t>
        </is>
      </c>
      <c r="CT166" t="inlineStr">
        <is>
          <t/>
        </is>
      </c>
      <c r="CU166" t="inlineStr">
        <is>
          <t>Marknadsplatser och handelssystem som fungerar väl bidrar till det finansiella systemets effektivitet genom att erbjuda finansiella företag en pålitlig och väl genomlyst marknad där de kan handla med finansiella produkter.</t>
        </is>
      </c>
    </row>
    <row r="167">
      <c r="A167" s="1" t="str">
        <f>HYPERLINK("https://iate.europa.eu/entry/result/3535829/all", "3535829")</f>
        <v>3535829</v>
      </c>
      <c r="B167" t="inlineStr">
        <is>
          <t>FINANCE</t>
        </is>
      </c>
      <c r="C167" t="inlineStr">
        <is>
          <t>FINANCE|financing and investment</t>
        </is>
      </c>
      <c r="D167" t="inlineStr">
        <is>
          <t>запазване на правото на обитаване на жилището</t>
        </is>
      </c>
      <c r="E167" t="inlineStr">
        <is>
          <t>3</t>
        </is>
      </c>
      <c r="F167" t="inlineStr">
        <is>
          <t/>
        </is>
      </c>
      <c r="G167" t="inlineStr">
        <is>
          <t/>
        </is>
      </c>
      <c r="H167" t="inlineStr">
        <is>
          <t/>
        </is>
      </c>
      <c r="I167" t="inlineStr">
        <is>
          <t/>
        </is>
      </c>
      <c r="J167" t="inlineStr">
        <is>
          <t/>
        </is>
      </c>
      <c r="K167" t="inlineStr">
        <is>
          <t/>
        </is>
      </c>
      <c r="L167" t="inlineStr">
        <is>
          <t/>
        </is>
      </c>
      <c r="M167" t="inlineStr">
        <is>
          <t>Immobilien-Leibrente|Leibrente</t>
        </is>
      </c>
      <c r="N167" t="inlineStr">
        <is>
          <t>2|2</t>
        </is>
      </c>
      <c r="O167" t="inlineStr">
        <is>
          <t>|</t>
        </is>
      </c>
      <c r="P167" t="inlineStr">
        <is>
          <t>απόκτηση κατοικίας έναντι ισόβιας προσόδου</t>
        </is>
      </c>
      <c r="Q167" t="inlineStr">
        <is>
          <t>3</t>
        </is>
      </c>
      <c r="R167" t="inlineStr">
        <is>
          <t/>
        </is>
      </c>
      <c r="S167" t="inlineStr">
        <is>
          <t>home reversion</t>
        </is>
      </c>
      <c r="T167" t="inlineStr">
        <is>
          <t>3</t>
        </is>
      </c>
      <c r="U167" t="inlineStr">
        <is>
          <t/>
        </is>
      </c>
      <c r="V167" t="inlineStr">
        <is>
          <t>usufructo vitalicio|vivienda-pensión|plan de reversión</t>
        </is>
      </c>
      <c r="W167" t="inlineStr">
        <is>
          <t>3|3|3</t>
        </is>
      </c>
      <c r="X167" t="inlineStr">
        <is>
          <t>||</t>
        </is>
      </c>
      <c r="Y167" t="inlineStr">
        <is>
          <t>koduvõõrandamisleping</t>
        </is>
      </c>
      <c r="Z167" t="inlineStr">
        <is>
          <t>2</t>
        </is>
      </c>
      <c r="AA167" t="inlineStr">
        <is>
          <t/>
        </is>
      </c>
      <c r="AB167" t="inlineStr">
        <is>
          <t/>
        </is>
      </c>
      <c r="AC167" t="inlineStr">
        <is>
          <t/>
        </is>
      </c>
      <c r="AD167" t="inlineStr">
        <is>
          <t/>
        </is>
      </c>
      <c r="AE167" t="inlineStr">
        <is>
          <t>viager</t>
        </is>
      </c>
      <c r="AF167" t="inlineStr">
        <is>
          <t>3</t>
        </is>
      </c>
      <c r="AG167" t="inlineStr">
        <is>
          <t/>
        </is>
      </c>
      <c r="AH167" t="inlineStr">
        <is>
          <t>frithdhílse teaghais</t>
        </is>
      </c>
      <c r="AI167" t="inlineStr">
        <is>
          <t>3</t>
        </is>
      </c>
      <c r="AJ167" t="inlineStr">
        <is>
          <t/>
        </is>
      </c>
      <c r="AK167" t="inlineStr">
        <is>
          <t>model prodaje nekretnine uz zadržavanje prava ostanka</t>
        </is>
      </c>
      <c r="AL167" t="inlineStr">
        <is>
          <t>2</t>
        </is>
      </c>
      <c r="AM167" t="inlineStr">
        <is>
          <t/>
        </is>
      </c>
      <c r="AN167" t="inlineStr">
        <is>
          <t>„lakásért életjáradék” program</t>
        </is>
      </c>
      <c r="AO167" t="inlineStr">
        <is>
          <t>3</t>
        </is>
      </c>
      <c r="AP167" t="inlineStr">
        <is>
          <t/>
        </is>
      </c>
      <c r="AQ167" t="inlineStr">
        <is>
          <t/>
        </is>
      </c>
      <c r="AR167" t="inlineStr">
        <is>
          <t/>
        </is>
      </c>
      <c r="AS167" t="inlineStr">
        <is>
          <t/>
        </is>
      </c>
      <c r="AT167" t="inlineStr">
        <is>
          <t/>
        </is>
      </c>
      <c r="AU167" t="inlineStr">
        <is>
          <t/>
        </is>
      </c>
      <c r="AV167" t="inlineStr">
        <is>
          <t/>
        </is>
      </c>
      <c r="AW167" t="inlineStr">
        <is>
          <t>mājokļa reversais kredīts</t>
        </is>
      </c>
      <c r="AX167" t="inlineStr">
        <is>
          <t>2</t>
        </is>
      </c>
      <c r="AY167" t="inlineStr">
        <is>
          <t/>
        </is>
      </c>
      <c r="AZ167" t="inlineStr">
        <is>
          <t>riversjoni tad-dar</t>
        </is>
      </c>
      <c r="BA167" t="inlineStr">
        <is>
          <t>3</t>
        </is>
      </c>
      <c r="BB167" t="inlineStr">
        <is>
          <t/>
        </is>
      </c>
      <c r="BC167" t="inlineStr">
        <is>
          <t>home reversion</t>
        </is>
      </c>
      <c r="BD167" t="inlineStr">
        <is>
          <t>2</t>
        </is>
      </c>
      <c r="BE167" t="inlineStr">
        <is>
          <t/>
        </is>
      </c>
      <c r="BF167" t="inlineStr">
        <is>
          <t>sprzedaż nieruchomości z prawem dożywocia|przeniesienie własności z zastrzeżeniem dożywotniego prawa użytkowania</t>
        </is>
      </c>
      <c r="BG167" t="inlineStr">
        <is>
          <t>3|3</t>
        </is>
      </c>
      <c r="BH167" t="inlineStr">
        <is>
          <t>preferred|</t>
        </is>
      </c>
      <c r="BI167" t="inlineStr">
        <is>
          <t>contrato imobiliário de renda vitalícia</t>
        </is>
      </c>
      <c r="BJ167" t="inlineStr">
        <is>
          <t>3</t>
        </is>
      </c>
      <c r="BK167" t="inlineStr">
        <is>
          <t/>
        </is>
      </c>
      <c r="BL167" t="inlineStr">
        <is>
          <t/>
        </is>
      </c>
      <c r="BM167" t="inlineStr">
        <is>
          <t/>
        </is>
      </c>
      <c r="BN167" t="inlineStr">
        <is>
          <t/>
        </is>
      </c>
      <c r="BO167" t="inlineStr">
        <is>
          <t/>
        </is>
      </c>
      <c r="BP167" t="inlineStr">
        <is>
          <t/>
        </is>
      </c>
      <c r="BQ167" t="inlineStr">
        <is>
          <t/>
        </is>
      </c>
      <c r="BR167" t="inlineStr">
        <is>
          <t>rentne prodaje stanovanja</t>
        </is>
      </c>
      <c r="BS167" t="inlineStr">
        <is>
          <t>3</t>
        </is>
      </c>
      <c r="BT167" t="inlineStr">
        <is>
          <t/>
        </is>
      </c>
      <c r="BU167" t="inlineStr">
        <is>
          <t/>
        </is>
      </c>
      <c r="BV167" t="inlineStr">
        <is>
          <t/>
        </is>
      </c>
      <c r="BW167" t="inlineStr">
        <is>
          <t/>
        </is>
      </c>
      <c r="BX167" t="inlineStr">
        <is>
          <t>схема за финансиране срещу собственост, при която кредитополучателите продават цялото си жилище или част от него на трета страна и в замяна получава редовен доход или еднократно изплатена сума в брой (или и двете) и продължават да живеят в жилището си</t>
        </is>
      </c>
      <c r="BY167" t="inlineStr">
        <is>
          <t/>
        </is>
      </c>
      <c r="BZ167" t="inlineStr">
        <is>
          <t/>
        </is>
      </c>
      <c r="CA167" t="inlineStr">
        <is>
          <t>Verkauf einer Immobilie, wobei der ehemalige Eigentümer das mietfreie
Wohnrecht bis ans Lebensende sowie den Kaufpreis in Form von wiederkehrenden Zahlungen
(zeitlich befristete oder lebenslange Rente) erhält, sein Recht darauf ins
Grundbuch eingetragen wird, und der neue Eigentümer, soweit nicht anders
vereinbart, die Kosten für eventuelle Sanierungsarbeiten trägt</t>
        </is>
      </c>
      <c r="CB167" t="inlineStr">
        <is>
          <t/>
        </is>
      </c>
      <c r="CC167" t="inlineStr">
        <is>
          <t>equity release arrangement where the borrowers sell all or part of their home to a third party, normally a reversion company or individual, and in return receive a regular income or cash lump sum (or both) and continue to live in their home for as long as they wish</t>
        </is>
      </c>
      <c r="CD167" t="inlineStr">
        <is>
          <t>Un tipo de "plan de movilización de capital" &lt;a href="/entry/result/3524222/all" id="ENTRY_TO_ENTRY_CONVERTER" target="_blank"&gt;IATE:3524222&lt;/a&gt; que consiste en vender una parte de la vivienda a una persona (física o jurídica) que no la habita pero que recupera su parte cuando se vende la casa. El propietario principal sigue viviendo en ella.</t>
        </is>
      </c>
      <c r="CE167" t="inlineStr">
        <is>
          <t/>
        </is>
      </c>
      <c r="CF167" t="inlineStr">
        <is>
          <t/>
        </is>
      </c>
      <c r="CG167" t="inlineStr">
        <is>
          <t>mode particulier de vente de biens mobiliers ou immobiliers, qui consiste à transformer tout ou partie du prix en une rente annuelle et viagère (revenus annuels réguliers à vie) au profit du vendeur</t>
        </is>
      </c>
      <c r="CH167" t="inlineStr">
        <is>
          <t/>
        </is>
      </c>
      <c r="CI167" t="inlineStr">
        <is>
          <t>postupak pretvaranja
nelikvidne imovine u obliku stambenih nekretnina u najlikvidnije sredstvo,
novac, prodajom predmetne nekretnine, pri čemu korisnik takvog modela povlačenja
novčanih sredstava zapravo prodaje pružatelju ove usluge dio nekretnine koji
tako stječe udjel u njenom vlasništvu ili pak cijelu nekretninu čime se
vlasništvo u potpunosti prenosi na pružatelja ove usluge</t>
        </is>
      </c>
      <c r="CJ167" t="inlineStr">
        <is>
          <t/>
        </is>
      </c>
      <c r="CK167" t="inlineStr">
        <is>
          <t/>
        </is>
      </c>
      <c r="CL167" t="inlineStr">
        <is>
          <t/>
        </is>
      </c>
      <c r="CM167" t="inlineStr">
        <is>
          <t/>
        </is>
      </c>
      <c r="CN167" t="inlineStr">
        <is>
          <t>min jissellef ibigħ parti mid-dar tiegħu jew kollha kemm hi lil parti terza, normalment lil kumpannija ta' reverżjoni jew lil individwu. Dan ifisser li d-dar kollha jew parti minnha hija proprjetà ta' ħaddieħor. Min-naħa tiegħu, min jissellef jirċievi dħul regolari jew somma sħiħa f'kontanti (jew it-tnejn li huma) u jkompli jgħix fid-dar tiegħu sakemm ikun jixtieq</t>
        </is>
      </c>
      <c r="CO167" t="inlineStr">
        <is>
          <t>financiële regeling waarbij je een deel of het geheel van
je huis verkoopt voor een vast bedrag of een vast inkomen, of beide</t>
        </is>
      </c>
      <c r="CP167" t="inlineStr">
        <is>
          <t>„Home reversion” jest odpowiednikiem oferowanej w Polsce sprzedaży nieruchomości z prawem dożywocia. Jest to usługa zaliczana do kategorii „equity release” ( &lt;a href="/entry/result/2245672/all" id="ENTRY_TO_ENTRY_CONVERTER" target="_blank"&gt;IATE:2245672&lt;/a&gt; ) i stanowiąca tzw. model sprzedażowy. Konstrukcja tej usługi różni się nieco w poszczególnych krajach, np. w Zjednoczonym Królestwie beneficjent sprzedaje nieruchomość, a następnie staje się jej dożywotnim najemcą, ale te różnice wynikają z odmiennych uregulowań prawnych. Usługi te są jednak tożsame.</t>
        </is>
      </c>
      <c r="CQ167" t="inlineStr">
        <is>
          <t/>
        </is>
      </c>
      <c r="CR167" t="inlineStr">
        <is>
          <t/>
        </is>
      </c>
      <c r="CS167" t="inlineStr">
        <is>
          <t/>
        </is>
      </c>
      <c r="CT167" t="inlineStr">
        <is>
          <t>specializiran kreditni produkt, ki vključuje sprostitev lastniškega kapitala v obliki stanovanjske nepremičnine v likvidna sredstva za namen pokojnine, lastniku nepremičnine pa omogočajo uporabo nepremičnine. Obstajata dva modela sprostitve lastniškega kapitala, t.i. kreditni in prodajni model. [...] »Prodajni model« je znan tudi pod imenom »
&lt;b&gt;rentna prodaja&lt;/b&gt;«, ki vključuje takojšnjo delno ali celotno prodajo nepremičnine in zagotavlja potrošniku pravico do bivanja v nepremičnini in koriščenje kupnine za pokojnino.</t>
        </is>
      </c>
      <c r="CU167" t="inlineStr">
        <is>
          <t/>
        </is>
      </c>
    </row>
    <row r="168">
      <c r="A168" s="1" t="str">
        <f>HYPERLINK("https://iate.europa.eu/entry/result/3504785/all", "3504785")</f>
        <v>3504785</v>
      </c>
      <c r="B168" t="inlineStr">
        <is>
          <t>FINANCE</t>
        </is>
      </c>
      <c r="C168" t="inlineStr">
        <is>
          <t>FINANCE</t>
        </is>
      </c>
      <c r="D168" t="inlineStr">
        <is>
          <t>ликвиден недостиг|ликвиден дисбаланс</t>
        </is>
      </c>
      <c r="E168" t="inlineStr">
        <is>
          <t>2|3</t>
        </is>
      </c>
      <c r="F168" t="inlineStr">
        <is>
          <t>|</t>
        </is>
      </c>
      <c r="G168" t="inlineStr">
        <is>
          <t/>
        </is>
      </c>
      <c r="H168" t="inlineStr">
        <is>
          <t/>
        </is>
      </c>
      <c r="I168" t="inlineStr">
        <is>
          <t/>
        </is>
      </c>
      <c r="J168" t="inlineStr">
        <is>
          <t/>
        </is>
      </c>
      <c r="K168" t="inlineStr">
        <is>
          <t/>
        </is>
      </c>
      <c r="L168" t="inlineStr">
        <is>
          <t/>
        </is>
      </c>
      <c r="M168" t="inlineStr">
        <is>
          <t>Liquiditätslücke|Liquiditätsinkongruenz</t>
        </is>
      </c>
      <c r="N168" t="inlineStr">
        <is>
          <t>2|2</t>
        </is>
      </c>
      <c r="O168" t="inlineStr">
        <is>
          <t>|</t>
        </is>
      </c>
      <c r="P168" t="inlineStr">
        <is>
          <t/>
        </is>
      </c>
      <c r="Q168" t="inlineStr">
        <is>
          <t/>
        </is>
      </c>
      <c r="R168" t="inlineStr">
        <is>
          <t/>
        </is>
      </c>
      <c r="S168" t="inlineStr">
        <is>
          <t>liquidity mismatch|funding gap|liquidity gap</t>
        </is>
      </c>
      <c r="T168" t="inlineStr">
        <is>
          <t>3|3|3</t>
        </is>
      </c>
      <c r="U168" t="inlineStr">
        <is>
          <t>||</t>
        </is>
      </c>
      <c r="V168" t="inlineStr">
        <is>
          <t>déficit de financiación|problemas de liquidez|dificultades de tesorería</t>
        </is>
      </c>
      <c r="W168" t="inlineStr">
        <is>
          <t>2|2|2</t>
        </is>
      </c>
      <c r="X168" t="inlineStr">
        <is>
          <t>||</t>
        </is>
      </c>
      <c r="Y168" t="inlineStr">
        <is>
          <t>rahastamispuudujääk|likviidsuspuudujääk</t>
        </is>
      </c>
      <c r="Z168" t="inlineStr">
        <is>
          <t>3|3</t>
        </is>
      </c>
      <c r="AA168" t="inlineStr">
        <is>
          <t>|</t>
        </is>
      </c>
      <c r="AB168" t="inlineStr">
        <is>
          <t>likviditeettivaje|likviditeettiepätasapaino</t>
        </is>
      </c>
      <c r="AC168" t="inlineStr">
        <is>
          <t>3|3</t>
        </is>
      </c>
      <c r="AD168" t="inlineStr">
        <is>
          <t>|</t>
        </is>
      </c>
      <c r="AE168" t="inlineStr">
        <is>
          <t>décalage de liquidité|pénurie de financement|déficit de financement</t>
        </is>
      </c>
      <c r="AF168" t="inlineStr">
        <is>
          <t>3|3|3</t>
        </is>
      </c>
      <c r="AG168" t="inlineStr">
        <is>
          <t>||</t>
        </is>
      </c>
      <c r="AH168" t="inlineStr">
        <is>
          <t>bearna leachtachta</t>
        </is>
      </c>
      <c r="AI168" t="inlineStr">
        <is>
          <t>3</t>
        </is>
      </c>
      <c r="AJ168" t="inlineStr">
        <is>
          <t/>
        </is>
      </c>
      <c r="AK168" t="inlineStr">
        <is>
          <t/>
        </is>
      </c>
      <c r="AL168" t="inlineStr">
        <is>
          <t/>
        </is>
      </c>
      <c r="AM168" t="inlineStr">
        <is>
          <t/>
        </is>
      </c>
      <c r="AN168" t="inlineStr">
        <is>
          <t>likviditási rés</t>
        </is>
      </c>
      <c r="AO168" t="inlineStr">
        <is>
          <t>4</t>
        </is>
      </c>
      <c r="AP168" t="inlineStr">
        <is>
          <t/>
        </is>
      </c>
      <c r="AQ168" t="inlineStr">
        <is>
          <t>squilibrio di liquidità</t>
        </is>
      </c>
      <c r="AR168" t="inlineStr">
        <is>
          <t>3</t>
        </is>
      </c>
      <c r="AS168" t="inlineStr">
        <is>
          <t/>
        </is>
      </c>
      <c r="AT168" t="inlineStr">
        <is>
          <t/>
        </is>
      </c>
      <c r="AU168" t="inlineStr">
        <is>
          <t/>
        </is>
      </c>
      <c r="AV168" t="inlineStr">
        <is>
          <t/>
        </is>
      </c>
      <c r="AW168" t="inlineStr">
        <is>
          <t/>
        </is>
      </c>
      <c r="AX168" t="inlineStr">
        <is>
          <t/>
        </is>
      </c>
      <c r="AY168" t="inlineStr">
        <is>
          <t/>
        </is>
      </c>
      <c r="AZ168" t="inlineStr">
        <is>
          <t>diskrepanza fil-finanzjament|spariġġ tal-likwidità|diskrepanza tal-likwidità|distakk fil-finanzjament</t>
        </is>
      </c>
      <c r="BA168" t="inlineStr">
        <is>
          <t>3|3|3|3</t>
        </is>
      </c>
      <c r="BB168" t="inlineStr">
        <is>
          <t>|||</t>
        </is>
      </c>
      <c r="BC168" t="inlineStr">
        <is>
          <t>liquiditeitsmismatch|financieringskloof</t>
        </is>
      </c>
      <c r="BD168" t="inlineStr">
        <is>
          <t>3|3</t>
        </is>
      </c>
      <c r="BE168" t="inlineStr">
        <is>
          <t>|</t>
        </is>
      </c>
      <c r="BF168" t="inlineStr">
        <is>
          <t>niedopasowanie poziomu płynności</t>
        </is>
      </c>
      <c r="BG168" t="inlineStr">
        <is>
          <t>3</t>
        </is>
      </c>
      <c r="BH168" t="inlineStr">
        <is>
          <t/>
        </is>
      </c>
      <c r="BI168" t="inlineStr">
        <is>
          <t>gap de liquidez|desajustamento de liquidez|défice de financiamento</t>
        </is>
      </c>
      <c r="BJ168" t="inlineStr">
        <is>
          <t>3|3|3</t>
        </is>
      </c>
      <c r="BK168" t="inlineStr">
        <is>
          <t>||</t>
        </is>
      </c>
      <c r="BL168" t="inlineStr">
        <is>
          <t>deficit de lichiditate|deficit de finanțare</t>
        </is>
      </c>
      <c r="BM168" t="inlineStr">
        <is>
          <t>3|3</t>
        </is>
      </c>
      <c r="BN168" t="inlineStr">
        <is>
          <t>|</t>
        </is>
      </c>
      <c r="BO168" t="inlineStr">
        <is>
          <t>likvidná medzera</t>
        </is>
      </c>
      <c r="BP168" t="inlineStr">
        <is>
          <t>3</t>
        </is>
      </c>
      <c r="BQ168" t="inlineStr">
        <is>
          <t/>
        </is>
      </c>
      <c r="BR168" t="inlineStr">
        <is>
          <t>likvidnostna vrzel|vrzel v financiranju</t>
        </is>
      </c>
      <c r="BS168" t="inlineStr">
        <is>
          <t>3|3</t>
        </is>
      </c>
      <c r="BT168" t="inlineStr">
        <is>
          <t>|</t>
        </is>
      </c>
      <c r="BU168" t="inlineStr">
        <is>
          <t>likviditetsgap</t>
        </is>
      </c>
      <c r="BV168" t="inlineStr">
        <is>
          <t>3</t>
        </is>
      </c>
      <c r="BW168" t="inlineStr">
        <is>
          <t/>
        </is>
      </c>
      <c r="BX168" t="inlineStr">
        <is>
          <t/>
        </is>
      </c>
      <c r="BY168" t="inlineStr">
        <is>
          <t/>
        </is>
      </c>
      <c r="BZ168" t="inlineStr">
        <is>
          <t/>
        </is>
      </c>
      <c r="CA168" t="inlineStr">
        <is>
          <t>Missverhältnis zwischen Liquidität des Investmentvermögens
(Marktliquiditätsrisiko u. a.) und Zahlungsverpflichtungen (insbes. Rückgabeverlangen)</t>
        </is>
      </c>
      <c r="CB168" t="inlineStr">
        <is>
          <t/>
        </is>
      </c>
      <c r="CC168" t="inlineStr">
        <is>
          <t>mismatch between inflows (assets) and outflows(liabilities) within different time bands on a maturity ladder</t>
        </is>
      </c>
      <c r="CD168" t="inlineStr">
        <is>
          <t>Desfase entre el dinero del que dispone una empresa y los pagos que tiene que realizar, en un periodo de tiempo dado, en general debido a la imposibilidad de cobro o a la diferencia de plazos entre cobros y pagos.</t>
        </is>
      </c>
      <c r="CE168" t="inlineStr">
        <is>
          <t/>
        </is>
      </c>
      <c r="CF168" t="inlineStr">
        <is>
          <t/>
        </is>
      </c>
      <c r="CG168" t="inlineStr">
        <is>
          <t/>
        </is>
      </c>
      <c r="CH168" t="inlineStr">
        <is>
          <t/>
        </is>
      </c>
      <c r="CI168" t="inlineStr">
        <is>
          <t/>
        </is>
      </c>
      <c r="CJ168" t="inlineStr">
        <is>
          <t/>
        </is>
      </c>
      <c r="CK168" t="inlineStr">
        <is>
          <t>disallineamento temporale tra i flussi di attivo e passivo sulle diverse maturity ladder</t>
        </is>
      </c>
      <c r="CL168" t="inlineStr">
        <is>
          <t/>
        </is>
      </c>
      <c r="CM168" t="inlineStr">
        <is>
          <t/>
        </is>
      </c>
      <c r="CN168" t="inlineStr">
        <is>
          <t>diskrepanza bejn il-flussi tad-dħul(assi) u l-flussi tal-ħruġ f'perjodi speċifiċi differenti fl-iskala tal-maturità</t>
        </is>
      </c>
      <c r="CO168" t="inlineStr">
        <is>
          <t/>
        </is>
      </c>
      <c r="CP168" t="inlineStr">
        <is>
          <t/>
        </is>
      </c>
      <c r="CQ168" t="inlineStr">
        <is>
          <t>O &lt;i&gt;gap &lt;/i&gt;de liquidez define-se pela diferença entre os ativos disponíveis e as responsabilidades exigíveis em cada classe de maturidade residual e fornece uma indicação sobre as necessidades de financiamento que as instituições bancárias têm que suprir no horizonte temporal considerado (em percentagem do ativo total deduzido dos ativos de elevada liquidez).</t>
        </is>
      </c>
      <c r="CR168" t="inlineStr">
        <is>
          <t>diferență negativă între lichiditatea efectivă și lichiditatea necesară</t>
        </is>
      </c>
      <c r="CS168" t="inlineStr">
        <is>
          <t>rozdiel medzi likvidnými aktívami ( &lt;a href="/entry/result/1240013/all" id="ENTRY_TO_ENTRY_CONVERTER" target="_blank"&gt;IATE:1240013&lt;/a&gt; ) a nestabilnými pasívami</t>
        </is>
      </c>
      <c r="CT168" t="inlineStr">
        <is>
          <t/>
        </is>
      </c>
      <c r="CU168" t="inlineStr">
        <is>
          <t/>
        </is>
      </c>
    </row>
    <row r="169">
      <c r="A169" s="1" t="str">
        <f>HYPERLINK("https://iate.europa.eu/entry/result/3533965/all", "3533965")</f>
        <v>3533965</v>
      </c>
      <c r="B169" t="inlineStr">
        <is>
          <t>FINANCE</t>
        </is>
      </c>
      <c r="C169" t="inlineStr">
        <is>
          <t>FINANCE|financial institutions and credit</t>
        </is>
      </c>
      <c r="D169" t="inlineStr">
        <is>
          <t>пожизнен ипотечен кредит</t>
        </is>
      </c>
      <c r="E169" t="inlineStr">
        <is>
          <t>2</t>
        </is>
      </c>
      <c r="F169" t="inlineStr">
        <is>
          <t/>
        </is>
      </c>
      <c r="G169" t="inlineStr">
        <is>
          <t/>
        </is>
      </c>
      <c r="H169" t="inlineStr">
        <is>
          <t/>
        </is>
      </c>
      <c r="I169" t="inlineStr">
        <is>
          <t/>
        </is>
      </c>
      <c r="J169" t="inlineStr">
        <is>
          <t/>
        </is>
      </c>
      <c r="K169" t="inlineStr">
        <is>
          <t/>
        </is>
      </c>
      <c r="L169" t="inlineStr">
        <is>
          <t/>
        </is>
      </c>
      <c r="M169" t="inlineStr">
        <is>
          <t>Umkehrdarlehen|Umkehrhypothek</t>
        </is>
      </c>
      <c r="N169" t="inlineStr">
        <is>
          <t>2|2</t>
        </is>
      </c>
      <c r="O169" t="inlineStr">
        <is>
          <t>|</t>
        </is>
      </c>
      <c r="P169" t="inlineStr">
        <is>
          <t>ενυπόθηκο δάνειο εφ' όρου ζωής</t>
        </is>
      </c>
      <c r="Q169" t="inlineStr">
        <is>
          <t>3</t>
        </is>
      </c>
      <c r="R169" t="inlineStr">
        <is>
          <t/>
        </is>
      </c>
      <c r="S169" t="inlineStr">
        <is>
          <t>lifetime mortgage</t>
        </is>
      </c>
      <c r="T169" t="inlineStr">
        <is>
          <t>3</t>
        </is>
      </c>
      <c r="U169" t="inlineStr">
        <is>
          <t/>
        </is>
      </c>
      <c r="V169" t="inlineStr">
        <is>
          <t>hipoteca vitalicia</t>
        </is>
      </c>
      <c r="W169" t="inlineStr">
        <is>
          <t>4</t>
        </is>
      </c>
      <c r="X169" t="inlineStr">
        <is>
          <t/>
        </is>
      </c>
      <c r="Y169" t="inlineStr">
        <is>
          <t>eluaegne hüpoteek</t>
        </is>
      </c>
      <c r="Z169" t="inlineStr">
        <is>
          <t>2</t>
        </is>
      </c>
      <c r="AA169" t="inlineStr">
        <is>
          <t/>
        </is>
      </c>
      <c r="AB169" t="inlineStr">
        <is>
          <t/>
        </is>
      </c>
      <c r="AC169" t="inlineStr">
        <is>
          <t/>
        </is>
      </c>
      <c r="AD169" t="inlineStr">
        <is>
          <t/>
        </is>
      </c>
      <c r="AE169" t="inlineStr">
        <is>
          <t>hypothèque à vie</t>
        </is>
      </c>
      <c r="AF169" t="inlineStr">
        <is>
          <t>3</t>
        </is>
      </c>
      <c r="AG169" t="inlineStr">
        <is>
          <t/>
        </is>
      </c>
      <c r="AH169" t="inlineStr">
        <is>
          <t>morgáiste ar feadh an tsaoil</t>
        </is>
      </c>
      <c r="AI169" t="inlineStr">
        <is>
          <t>3</t>
        </is>
      </c>
      <c r="AJ169" t="inlineStr">
        <is>
          <t/>
        </is>
      </c>
      <c r="AK169" t="inlineStr">
        <is>
          <t>doživotna hipoteka</t>
        </is>
      </c>
      <c r="AL169" t="inlineStr">
        <is>
          <t>2</t>
        </is>
      </c>
      <c r="AM169" t="inlineStr">
        <is>
          <t/>
        </is>
      </c>
      <c r="AN169" t="inlineStr">
        <is>
          <t>időskorijelzálog-szerződés</t>
        </is>
      </c>
      <c r="AO169" t="inlineStr">
        <is>
          <t>3</t>
        </is>
      </c>
      <c r="AP169" t="inlineStr">
        <is>
          <t/>
        </is>
      </c>
      <c r="AQ169" t="inlineStr">
        <is>
          <t/>
        </is>
      </c>
      <c r="AR169" t="inlineStr">
        <is>
          <t/>
        </is>
      </c>
      <c r="AS169" t="inlineStr">
        <is>
          <t/>
        </is>
      </c>
      <c r="AT169" t="inlineStr">
        <is>
          <t/>
        </is>
      </c>
      <c r="AU169" t="inlineStr">
        <is>
          <t/>
        </is>
      </c>
      <c r="AV169" t="inlineStr">
        <is>
          <t/>
        </is>
      </c>
      <c r="AW169" t="inlineStr">
        <is>
          <t>mūža hipotēka</t>
        </is>
      </c>
      <c r="AX169" t="inlineStr">
        <is>
          <t>3</t>
        </is>
      </c>
      <c r="AY169" t="inlineStr">
        <is>
          <t/>
        </is>
      </c>
      <c r="AZ169" t="inlineStr">
        <is>
          <t>ipoteka tul il-ħajja</t>
        </is>
      </c>
      <c r="BA169" t="inlineStr">
        <is>
          <t>3</t>
        </is>
      </c>
      <c r="BB169" t="inlineStr">
        <is>
          <t/>
        </is>
      </c>
      <c r="BC169" t="inlineStr">
        <is>
          <t/>
        </is>
      </c>
      <c r="BD169" t="inlineStr">
        <is>
          <t/>
        </is>
      </c>
      <c r="BE169" t="inlineStr">
        <is>
          <t/>
        </is>
      </c>
      <c r="BF169" t="inlineStr">
        <is>
          <t>hipoteka dożywotnia|dożywotni kredyt hipoteczny</t>
        </is>
      </c>
      <c r="BG169" t="inlineStr">
        <is>
          <t>3|3</t>
        </is>
      </c>
      <c r="BH169" t="inlineStr">
        <is>
          <t>|preferred</t>
        </is>
      </c>
      <c r="BI169" t="inlineStr">
        <is>
          <t>hipoteca vitalícia</t>
        </is>
      </c>
      <c r="BJ169" t="inlineStr">
        <is>
          <t>3</t>
        </is>
      </c>
      <c r="BK169" t="inlineStr">
        <is>
          <t/>
        </is>
      </c>
      <c r="BL169" t="inlineStr">
        <is>
          <t/>
        </is>
      </c>
      <c r="BM169" t="inlineStr">
        <is>
          <t/>
        </is>
      </c>
      <c r="BN169" t="inlineStr">
        <is>
          <t/>
        </is>
      </c>
      <c r="BO169" t="inlineStr">
        <is>
          <t/>
        </is>
      </c>
      <c r="BP169" t="inlineStr">
        <is>
          <t/>
        </is>
      </c>
      <c r="BQ169" t="inlineStr">
        <is>
          <t/>
        </is>
      </c>
      <c r="BR169" t="inlineStr">
        <is>
          <t>doživljenjska hipoteka</t>
        </is>
      </c>
      <c r="BS169" t="inlineStr">
        <is>
          <t>3</t>
        </is>
      </c>
      <c r="BT169" t="inlineStr">
        <is>
          <t/>
        </is>
      </c>
      <c r="BU169" t="inlineStr">
        <is>
          <t/>
        </is>
      </c>
      <c r="BV169" t="inlineStr">
        <is>
          <t/>
        </is>
      </c>
      <c r="BW169" t="inlineStr">
        <is>
          <t/>
        </is>
      </c>
      <c r="BX169" t="inlineStr">
        <is>
          <t/>
        </is>
      </c>
      <c r="BY169" t="inlineStr">
        <is>
          <t/>
        </is>
      </c>
      <c r="BZ169" t="inlineStr">
        <is>
          <t/>
        </is>
      </c>
      <c r="CA169" t="inlineStr">
        <is>
          <t>ein[] Kreditvertrag, bei dessen Unterzeichnung es nicht zu einem Eigentümerwechsel
kommt und bei dem der Eigentümer ein Darlehen in Form einer einmaligen Zahlung,
einer zeitlich befristeten Rente oder einer lebenslang gezahlte Rente erhält,
wobei das Darlehen nach dem Tod des Eigentümers entweder durch den Verkauf der
Immobilie getilgt wird oder aber das Objekt in den Besitz des Darlehensgebers
übergeht</t>
        </is>
      </c>
      <c r="CB169" t="inlineStr">
        <is>
          <t/>
        </is>
      </c>
      <c r="CC169" t="inlineStr">
        <is>
          <t>loan, backed by the property value, which is not repayable until the borrower dies or goes into long term care, following the sale of the property</t>
        </is>
      </c>
      <c r="CD169" t="inlineStr">
        <is>
          <t>Un tipo de hipoteca inversa &lt;a href="/entry/result/109487/all" id="ENTRY_TO_ENTRY_CONVERTER" target="_blank"&gt;IATE:109487&lt;/a&gt; .&lt;br&gt;Se trata de un préstamo respaldado por el valor de un bien inmueble, en el que el propietario del bien recibe una renta (generalmente mensual) hasta su muerte o su traslado a otra residencia, momento en que el prestador recupera lo invertido mediante la venta de la propiedad. La cuantía de la renta depende del valor del bien inmobiliario y de la proporción de este (que puede no ser el total) dada como prenda del préstamo.&lt;br&gt;El término no existe en el ordenamiento jurídico español. En otros ordenamientos jurídicos hay más tipos de hipotecas inversas, por lo que hay que distinguirlas.</t>
        </is>
      </c>
      <c r="CE169" t="inlineStr">
        <is>
          <t/>
        </is>
      </c>
      <c r="CF169" t="inlineStr">
        <is>
          <t/>
        </is>
      </c>
      <c r="CG169" t="inlineStr">
        <is>
          <t/>
        </is>
      </c>
      <c r="CH169" t="inlineStr">
        <is>
          <t/>
        </is>
      </c>
      <c r="CI169" t="inlineStr">
        <is>
          <t>vrsta obrnute hipoteke koja se ugovara kao doživotna ili kao kredit sa ograničenim trajanjem uz obnavljanje ugovora, a dospijeva nakon smrti drugog člana bračne zajednice</t>
        </is>
      </c>
      <c r="CJ169" t="inlineStr">
        <is>
          <t>Olyan konstrukció, melynek keretében a a szolgáltató jelzálogot jegyez be az ingatlanra, és kölcsönt fizet a tulajdonosnak, akinek életében a kölcsönt nem kell visszafizetnie.</t>
        </is>
      </c>
      <c r="CK169" t="inlineStr">
        <is>
          <t/>
        </is>
      </c>
      <c r="CL169" t="inlineStr">
        <is>
          <t/>
        </is>
      </c>
      <c r="CM169" t="inlineStr">
        <is>
          <t/>
        </is>
      </c>
      <c r="CN169" t="inlineStr">
        <is>
          <t>Tip ta' ipoteka inversa (ara &lt;a href="/entry/result/109487/all" id="ENTRY_TO_ENTRY_CONVERTER" target="_blank"&gt;IATE:109487&lt;/a&gt;) li fiha, il-kapital u l-interessi jitħallsu meta l-proprjetà tinbigħ wara li s-sid imut jew ma jibqax joqgħod fiha. Matul id-durata tal-ipoteka s-sid iżomm it-titolu legali bħala proprjetarju u r-responsabbiltajiet u l-ispejjeż involuti.</t>
        </is>
      </c>
      <c r="CO169" t="inlineStr">
        <is>
          <t/>
        </is>
      </c>
      <c r="CP169" t="inlineStr">
        <is>
          <t>Udzielenie przez bank dożywotniego kredytu zabezpieczonego hipoteką. Odsetki są z góry dyskontowane, albo sukcesywnie naliczane i powiększają zadłużenie. Uzyskany w ten sposób kapitał może być zainwestowany np. w obligacje, fundusz powierniczy itp. i przynosić właścicielowi stały dochód, a jednocześnie być ewentualnym dodatkowym zabezpieczeniem kredytu. Po śmierci właściciela nieruchomość jest sprzedawana, a uzyskana kwota reguluje zobowiązanie. Jeśli po spłacie kredytu pozostaną wolne środki, są one przekazywane spadkobiercom.</t>
        </is>
      </c>
      <c r="CQ169" t="inlineStr">
        <is>
          <t/>
        </is>
      </c>
      <c r="CR169" t="inlineStr">
        <is>
          <t/>
        </is>
      </c>
      <c r="CS169" t="inlineStr">
        <is>
          <t/>
        </is>
      </c>
      <c r="CT169" t="inlineStr">
        <is>
          <t>Gre za »kreditno pogodbo za nepremičnino s poplačilom kredita iz naslova vrednosti zastavljene nepremičnine«, specializiran kreditni produkt, ki vključuje sprostitev lastniškega kapitala v obliki nepremičnine v likvidna sredstva za namen pokojnine, lastniku nepremičnine pa omogočajo uporabo te nepremičnine. Obstajata dva modela sprostitve lastniškega kapitala (equity release products), t.i. kreditni in prodajni model. »Kreditni model« je znan tudi pod imenom »obrnjena hipoteka« ali »doživljenjska hipoteka«, ki zagotavlja kredit potrošniku, ki ga sčasoma poplača iz prihodnje prodaje nepremičnine.</t>
        </is>
      </c>
      <c r="CU169" t="inlineStr">
        <is>
          <t/>
        </is>
      </c>
    </row>
    <row r="170">
      <c r="A170" s="1" t="str">
        <f>HYPERLINK("https://iate.europa.eu/entry/result/3563662/all", "3563662")</f>
        <v>3563662</v>
      </c>
      <c r="B170" t="inlineStr">
        <is>
          <t>ECONOMICS</t>
        </is>
      </c>
      <c r="C170" t="inlineStr">
        <is>
          <t>ECONOMICS</t>
        </is>
      </c>
      <c r="D170" t="inlineStr">
        <is>
          <t>рецесия на баланса</t>
        </is>
      </c>
      <c r="E170" t="inlineStr">
        <is>
          <t>3</t>
        </is>
      </c>
      <c r="F170" t="inlineStr">
        <is>
          <t/>
        </is>
      </c>
      <c r="G170" t="inlineStr">
        <is>
          <t>bilanční recese</t>
        </is>
      </c>
      <c r="H170" t="inlineStr">
        <is>
          <t>2</t>
        </is>
      </c>
      <c r="I170" t="inlineStr">
        <is>
          <t/>
        </is>
      </c>
      <c r="J170" t="inlineStr">
        <is>
          <t>balance sheet recession</t>
        </is>
      </c>
      <c r="K170" t="inlineStr">
        <is>
          <t>3</t>
        </is>
      </c>
      <c r="L170" t="inlineStr">
        <is>
          <t/>
        </is>
      </c>
      <c r="M170" t="inlineStr">
        <is>
          <t>Bilanzrezession</t>
        </is>
      </c>
      <c r="N170" t="inlineStr">
        <is>
          <t>4</t>
        </is>
      </c>
      <c r="O170" t="inlineStr">
        <is>
          <t/>
        </is>
      </c>
      <c r="P170" t="inlineStr">
        <is>
          <t>οικονομική ύφεση ισολογισμού</t>
        </is>
      </c>
      <c r="Q170" t="inlineStr">
        <is>
          <t>3</t>
        </is>
      </c>
      <c r="R170" t="inlineStr">
        <is>
          <t/>
        </is>
      </c>
      <c r="S170" t="inlineStr">
        <is>
          <t>balance sheet recession</t>
        </is>
      </c>
      <c r="T170" t="inlineStr">
        <is>
          <t>2</t>
        </is>
      </c>
      <c r="U170" t="inlineStr">
        <is>
          <t/>
        </is>
      </c>
      <c r="V170" t="inlineStr">
        <is>
          <t>recesión de balance</t>
        </is>
      </c>
      <c r="W170" t="inlineStr">
        <is>
          <t>3</t>
        </is>
      </c>
      <c r="X170" t="inlineStr">
        <is>
          <t/>
        </is>
      </c>
      <c r="Y170" t="inlineStr">
        <is>
          <t/>
        </is>
      </c>
      <c r="Z170" t="inlineStr">
        <is>
          <t/>
        </is>
      </c>
      <c r="AA170" t="inlineStr">
        <is>
          <t/>
        </is>
      </c>
      <c r="AB170" t="inlineStr">
        <is>
          <t/>
        </is>
      </c>
      <c r="AC170" t="inlineStr">
        <is>
          <t/>
        </is>
      </c>
      <c r="AD170" t="inlineStr">
        <is>
          <t/>
        </is>
      </c>
      <c r="AE170" t="inlineStr">
        <is>
          <t>récession de bilan</t>
        </is>
      </c>
      <c r="AF170" t="inlineStr">
        <is>
          <t>3</t>
        </is>
      </c>
      <c r="AG170" t="inlineStr">
        <is>
          <t/>
        </is>
      </c>
      <c r="AH170" t="inlineStr">
        <is>
          <t>cúlú an chláir chomhardaithe</t>
        </is>
      </c>
      <c r="AI170" t="inlineStr">
        <is>
          <t>3</t>
        </is>
      </c>
      <c r="AJ170" t="inlineStr">
        <is>
          <t/>
        </is>
      </c>
      <c r="AK170" t="inlineStr">
        <is>
          <t/>
        </is>
      </c>
      <c r="AL170" t="inlineStr">
        <is>
          <t/>
        </is>
      </c>
      <c r="AM170" t="inlineStr">
        <is>
          <t/>
        </is>
      </c>
      <c r="AN170" t="inlineStr">
        <is>
          <t>mérlegalkalmazkodási válság</t>
        </is>
      </c>
      <c r="AO170" t="inlineStr">
        <is>
          <t>3</t>
        </is>
      </c>
      <c r="AP170" t="inlineStr">
        <is>
          <t/>
        </is>
      </c>
      <c r="AQ170" t="inlineStr">
        <is>
          <t>recessione dei saldi di bilancio</t>
        </is>
      </c>
      <c r="AR170" t="inlineStr">
        <is>
          <t>3</t>
        </is>
      </c>
      <c r="AS170" t="inlineStr">
        <is>
          <t/>
        </is>
      </c>
      <c r="AT170" t="inlineStr">
        <is>
          <t/>
        </is>
      </c>
      <c r="AU170" t="inlineStr">
        <is>
          <t/>
        </is>
      </c>
      <c r="AV170" t="inlineStr">
        <is>
          <t/>
        </is>
      </c>
      <c r="AW170" t="inlineStr">
        <is>
          <t>bilances recesija</t>
        </is>
      </c>
      <c r="AX170" t="inlineStr">
        <is>
          <t>2</t>
        </is>
      </c>
      <c r="AY170" t="inlineStr">
        <is>
          <t/>
        </is>
      </c>
      <c r="AZ170" t="inlineStr">
        <is>
          <t/>
        </is>
      </c>
      <c r="BA170" t="inlineStr">
        <is>
          <t/>
        </is>
      </c>
      <c r="BB170" t="inlineStr">
        <is>
          <t/>
        </is>
      </c>
      <c r="BC170" t="inlineStr">
        <is>
          <t>balansrecessie|balanscrisis</t>
        </is>
      </c>
      <c r="BD170" t="inlineStr">
        <is>
          <t>2|2</t>
        </is>
      </c>
      <c r="BE170" t="inlineStr">
        <is>
          <t>|</t>
        </is>
      </c>
      <c r="BF170" t="inlineStr">
        <is>
          <t>recesja bilansowa</t>
        </is>
      </c>
      <c r="BG170" t="inlineStr">
        <is>
          <t>2</t>
        </is>
      </c>
      <c r="BH170" t="inlineStr">
        <is>
          <t/>
        </is>
      </c>
      <c r="BI170" t="inlineStr">
        <is>
          <t>recessão de balanço</t>
        </is>
      </c>
      <c r="BJ170" t="inlineStr">
        <is>
          <t>3</t>
        </is>
      </c>
      <c r="BK170" t="inlineStr">
        <is>
          <t/>
        </is>
      </c>
      <c r="BL170" t="inlineStr">
        <is>
          <t>recesiune bilanțieră</t>
        </is>
      </c>
      <c r="BM170" t="inlineStr">
        <is>
          <t>3</t>
        </is>
      </c>
      <c r="BN170" t="inlineStr">
        <is>
          <t/>
        </is>
      </c>
      <c r="BO170" t="inlineStr">
        <is>
          <t/>
        </is>
      </c>
      <c r="BP170" t="inlineStr">
        <is>
          <t/>
        </is>
      </c>
      <c r="BQ170" t="inlineStr">
        <is>
          <t/>
        </is>
      </c>
      <c r="BR170" t="inlineStr">
        <is>
          <t>bilančna recesija</t>
        </is>
      </c>
      <c r="BS170" t="inlineStr">
        <is>
          <t>3</t>
        </is>
      </c>
      <c r="BT170" t="inlineStr">
        <is>
          <t/>
        </is>
      </c>
      <c r="BU170" t="inlineStr">
        <is>
          <t/>
        </is>
      </c>
      <c r="BV170" t="inlineStr">
        <is>
          <t/>
        </is>
      </c>
      <c r="BW170" t="inlineStr">
        <is>
          <t/>
        </is>
      </c>
      <c r="BX170" t="inlineStr">
        <is>
          <t>явление, което се наблюдава, когато частният сектор, натрупал големи задължения в периода преди кризата, започва да съкращава разходите и да пести, което води до срив на търсенето</t>
        </is>
      </c>
      <c r="BY170" t="inlineStr">
        <is>
          <t>situace způsobená snahou tržních subjektů o snížení zadluženosti, s tím spojeným poklesem poptávky po úvěrech a omezenými možnostmi monetárni politiky povzbudit hospodářskou aktivitu</t>
        </is>
      </c>
      <c r="BZ170" t="inlineStr">
        <is>
          <t>"(...) balance sheet recession (recession i balancen), et fænomen, der opstår, når den private sektor, der har akkumuleret en stor mængde gæld i perioden forud for krisen, begynder at skære i udgifterne og spare og således skaber et fald i efterspørgslen; at den private sektor, til trods for at de rentesatser, der tilbydes af bankerne, er tæt på nul, ikke vil optage lån; at det derimod bør være staten, der påtager sig ansvaret for at få gang i efterspørgslen gennem et låneforbrug;"</t>
        </is>
      </c>
      <c r="CA170" t="inlineStr">
        <is>
          <t>Reduzierung der Verschuldung von Unternehmen und privaten Haushalten bei Zinssätzen nahe der Null-Prozent-Marke nach dem Platzen einer Spekulationsblase</t>
        </is>
      </c>
      <c r="CB170" t="inlineStr">
        <is>
          <t>είδος οικονομικής ύφεσης που συμβαίνει όταν οι τράπεζες και οι ιδιωτικές επιχειρήσεις παρουσιάζουν μεγάλη πτώση στους ισολογισμούς τους λόγω της πτωτικής τιμής των χρεογράφων και των κακών δανείων</t>
        </is>
      </c>
      <c r="CC170" t="inlineStr">
        <is>
          <t/>
        </is>
      </c>
      <c r="CD170" t="inlineStr">
        <is>
          <t>Crisis prolongada de la economía, que, con algunas leves oscilaciones, se mantiene en condiciones de semiestancamiento.</t>
        </is>
      </c>
      <c r="CE170" t="inlineStr">
        <is>
          <t/>
        </is>
      </c>
      <c r="CF170" t="inlineStr">
        <is>
          <t/>
        </is>
      </c>
      <c r="CG170" t="inlineStr">
        <is>
          <t>processus périlleux de dévalorisation des actifs indument survalorisés et du désendettement</t>
        </is>
      </c>
      <c r="CH170" t="inlineStr">
        <is>
          <t/>
        </is>
      </c>
      <c r="CI170" t="inlineStr">
        <is>
          <t/>
        </is>
      </c>
      <c r="CJ170" t="inlineStr">
        <is>
          <t/>
        </is>
      </c>
      <c r="CK170" t="inlineStr">
        <is>
          <t>fenomeno che si verifica in seguito allo scoppio di una bolla speculativa, quando il settore privato, avendo accumulato una grande quantità di debiti nel periodo antecedente alla crisi, si ritrova impossibilitato a ripagare una buona parte di quei debiti e comincia a tagliare le spese e a risparmiare</t>
        </is>
      </c>
      <c r="CL170" t="inlineStr">
        <is>
          <t/>
        </is>
      </c>
      <c r="CM170" t="inlineStr">
        <is>
          <t/>
        </is>
      </c>
      <c r="CN170" t="inlineStr">
        <is>
          <t/>
        </is>
      </c>
      <c r="CO170" t="inlineStr">
        <is>
          <t>crisis als gevolg van waardedalingen van
bezittingen en/of toename van de schulden, dus door vermogensverliezen</t>
        </is>
      </c>
      <c r="CP170" t="inlineStr">
        <is>
          <t>recesja spowodowana pęknięciem bąbla spekulacyjnego – finansowanego kredytem – na rynku nieruchomości lub aktywów</t>
        </is>
      </c>
      <c r="CQ170" t="inlineStr">
        <is>
          <t/>
        </is>
      </c>
      <c r="CR170" t="inlineStr">
        <is>
          <t>fenomenul în care întreaga balanță a economiei trebuie să se contracte pentru a recâștiga încrederea în sistem și pentru a aduce înapoi ciclurile economice ale sectorului privat</t>
        </is>
      </c>
      <c r="CS170" t="inlineStr">
        <is>
          <t/>
        </is>
      </c>
      <c r="CT170" t="inlineStr">
        <is>
          <t/>
        </is>
      </c>
      <c r="CU170" t="inlineStr">
        <is>
          <t/>
        </is>
      </c>
    </row>
    <row r="171">
      <c r="A171" s="1" t="str">
        <f>HYPERLINK("https://iate.europa.eu/entry/result/3508894/all", "3508894")</f>
        <v>3508894</v>
      </c>
      <c r="B171" t="inlineStr">
        <is>
          <t>FINANCE</t>
        </is>
      </c>
      <c r="C171" t="inlineStr">
        <is>
          <t>FINANCE</t>
        </is>
      </c>
      <c r="D171" t="inlineStr">
        <is>
          <t>светкавична поръчка</t>
        </is>
      </c>
      <c r="E171" t="inlineStr">
        <is>
          <t>3</t>
        </is>
      </c>
      <c r="F171" t="inlineStr">
        <is>
          <t/>
        </is>
      </c>
      <c r="G171" t="inlineStr">
        <is>
          <t>bleskové obchodování|bleskový obchod</t>
        </is>
      </c>
      <c r="H171" t="inlineStr">
        <is>
          <t>3|2</t>
        </is>
      </c>
      <c r="I171" t="inlineStr">
        <is>
          <t>|</t>
        </is>
      </c>
      <c r="J171" t="inlineStr">
        <is>
          <t>flash order</t>
        </is>
      </c>
      <c r="K171" t="inlineStr">
        <is>
          <t>4</t>
        </is>
      </c>
      <c r="L171" t="inlineStr">
        <is>
          <t/>
        </is>
      </c>
      <c r="M171" t="inlineStr">
        <is>
          <t>Blitzhandel</t>
        </is>
      </c>
      <c r="N171" t="inlineStr">
        <is>
          <t>3</t>
        </is>
      </c>
      <c r="O171" t="inlineStr">
        <is>
          <t/>
        </is>
      </c>
      <c r="P171" t="inlineStr">
        <is>
          <t>αστραπιαία εντολή</t>
        </is>
      </c>
      <c r="Q171" t="inlineStr">
        <is>
          <t>3</t>
        </is>
      </c>
      <c r="R171" t="inlineStr">
        <is>
          <t/>
        </is>
      </c>
      <c r="S171" t="inlineStr">
        <is>
          <t>flash trading|flash order</t>
        </is>
      </c>
      <c r="T171" t="inlineStr">
        <is>
          <t>2|3</t>
        </is>
      </c>
      <c r="U171" t="inlineStr">
        <is>
          <t>|</t>
        </is>
      </c>
      <c r="V171" t="inlineStr">
        <is>
          <t>orden relámpago</t>
        </is>
      </c>
      <c r="W171" t="inlineStr">
        <is>
          <t>3</t>
        </is>
      </c>
      <c r="X171" t="inlineStr">
        <is>
          <t/>
        </is>
      </c>
      <c r="Y171" t="inlineStr">
        <is>
          <t>välkkauplemine|välkkauplemise tehingukorraldus</t>
        </is>
      </c>
      <c r="Z171" t="inlineStr">
        <is>
          <t>3|3</t>
        </is>
      </c>
      <c r="AA171" t="inlineStr">
        <is>
          <t>|</t>
        </is>
      </c>
      <c r="AB171" t="inlineStr">
        <is>
          <t>salamakauppa</t>
        </is>
      </c>
      <c r="AC171" t="inlineStr">
        <is>
          <t>2</t>
        </is>
      </c>
      <c r="AD171" t="inlineStr">
        <is>
          <t/>
        </is>
      </c>
      <c r="AE171" t="inlineStr">
        <is>
          <t>transaction éclair</t>
        </is>
      </c>
      <c r="AF171" t="inlineStr">
        <is>
          <t>3</t>
        </is>
      </c>
      <c r="AG171" t="inlineStr">
        <is>
          <t/>
        </is>
      </c>
      <c r="AH171" t="inlineStr">
        <is>
          <t>splanc-ordú|splancthrádáil</t>
        </is>
      </c>
      <c r="AI171" t="inlineStr">
        <is>
          <t>3|3</t>
        </is>
      </c>
      <c r="AJ171" t="inlineStr">
        <is>
          <t>|</t>
        </is>
      </c>
      <c r="AK171" t="inlineStr">
        <is>
          <t>ultrabrzi nalog|ultrabrzo trgovanje</t>
        </is>
      </c>
      <c r="AL171" t="inlineStr">
        <is>
          <t>2|2</t>
        </is>
      </c>
      <c r="AM171" t="inlineStr">
        <is>
          <t>|</t>
        </is>
      </c>
      <c r="AN171" t="inlineStr">
        <is>
          <t>flashmegbízás|flash trading</t>
        </is>
      </c>
      <c r="AO171" t="inlineStr">
        <is>
          <t>2|2</t>
        </is>
      </c>
      <c r="AP171" t="inlineStr">
        <is>
          <t>|</t>
        </is>
      </c>
      <c r="AQ171" t="inlineStr">
        <is>
          <t>ordine flash</t>
        </is>
      </c>
      <c r="AR171" t="inlineStr">
        <is>
          <t>3</t>
        </is>
      </c>
      <c r="AS171" t="inlineStr">
        <is>
          <t/>
        </is>
      </c>
      <c r="AT171" t="inlineStr">
        <is>
          <t/>
        </is>
      </c>
      <c r="AU171" t="inlineStr">
        <is>
          <t/>
        </is>
      </c>
      <c r="AV171" t="inlineStr">
        <is>
          <t/>
        </is>
      </c>
      <c r="AW171" t="inlineStr">
        <is>
          <t>apsteidzošie rīkojumi</t>
        </is>
      </c>
      <c r="AX171" t="inlineStr">
        <is>
          <t>2</t>
        </is>
      </c>
      <c r="AY171" t="inlineStr">
        <is>
          <t/>
        </is>
      </c>
      <c r="AZ171" t="inlineStr">
        <is>
          <t>kummerċ flash|ordni flash</t>
        </is>
      </c>
      <c r="BA171" t="inlineStr">
        <is>
          <t>2|3</t>
        </is>
      </c>
      <c r="BB171" t="inlineStr">
        <is>
          <t>|</t>
        </is>
      </c>
      <c r="BC171" t="inlineStr">
        <is>
          <t>flitshandel</t>
        </is>
      </c>
      <c r="BD171" t="inlineStr">
        <is>
          <t>3</t>
        </is>
      </c>
      <c r="BE171" t="inlineStr">
        <is>
          <t/>
        </is>
      </c>
      <c r="BF171" t="inlineStr">
        <is>
          <t>flash trading</t>
        </is>
      </c>
      <c r="BG171" t="inlineStr">
        <is>
          <t>2</t>
        </is>
      </c>
      <c r="BH171" t="inlineStr">
        <is>
          <t/>
        </is>
      </c>
      <c r="BI171" t="inlineStr">
        <is>
          <t/>
        </is>
      </c>
      <c r="BJ171" t="inlineStr">
        <is>
          <t/>
        </is>
      </c>
      <c r="BK171" t="inlineStr">
        <is>
          <t/>
        </is>
      </c>
      <c r="BL171" t="inlineStr">
        <is>
          <t>ordin de tranzacționare instantaneu</t>
        </is>
      </c>
      <c r="BM171" t="inlineStr">
        <is>
          <t>2</t>
        </is>
      </c>
      <c r="BN171" t="inlineStr">
        <is>
          <t/>
        </is>
      </c>
      <c r="BO171" t="inlineStr">
        <is>
          <t>rýchly príkaz|rýchle obchodovanie</t>
        </is>
      </c>
      <c r="BP171" t="inlineStr">
        <is>
          <t>2|2</t>
        </is>
      </c>
      <c r="BQ171" t="inlineStr">
        <is>
          <t>|</t>
        </is>
      </c>
      <c r="BR171" t="inlineStr">
        <is>
          <t>bliskovito naročilo</t>
        </is>
      </c>
      <c r="BS171" t="inlineStr">
        <is>
          <t>2</t>
        </is>
      </c>
      <c r="BT171" t="inlineStr">
        <is>
          <t/>
        </is>
      </c>
      <c r="BU171" t="inlineStr">
        <is>
          <t>flash-order</t>
        </is>
      </c>
      <c r="BV171" t="inlineStr">
        <is>
          <t>3</t>
        </is>
      </c>
      <c r="BW171" t="inlineStr">
        <is>
          <t/>
        </is>
      </c>
      <c r="BX171" t="inlineStr">
        <is>
          <t/>
        </is>
      </c>
      <c r="BY171" t="inlineStr">
        <is>
          <t>technika, v jejímž rámci burzy nabízejí některým obchodníkům možnost vidět pokyny jiných o něco dříve než ostatní účastnící trhu</t>
        </is>
      </c>
      <c r="BZ171" t="inlineStr">
        <is>
          <t>Giver visse markedsinteressenter mulighed for at se andre markedsdeltageres handelsordrer en fraktion af et sekund, før den udbydes på resten af markedet en fraktion af et sekund, før den udbydes på resten af markedet.</t>
        </is>
      </c>
      <c r="CA171" t="inlineStr">
        <is>
          <t>Beim Flash Trading - zu Deutsch Blitzhandel - erhalten mit superschnellen Computern ausgestattete Akteure Marktinformationen Sekundenbruchteile vor der breiten Masse der Investoren. Ein Schlupfloch in den Vorgaben für den Aktienhandel lässt dies zu.</t>
        </is>
      </c>
      <c r="CB171" t="inlineStr">
        <is>
          <t>Η λειτουργία των flash orders έχει ως εξής: Μέσω ενός αυτόματου συστήματος συναλλαγών οι dealers μπορούν να δουν μια μεγάλη εντολή να εισέρχεται στην αγορά, μισό δευτερόλεπτο πριν εκδηλωθεί ενδιαφέρον γι' αυτήν. Αυτό το μισό δευτερόλεπτο τους επιτρέπει να προχωρήσουν σε εκατοντάδες συναλλαγές επί των αξιών που "πρόκειται" να αλλάξουν ιδιοκτήτη, χρησιμοποιώντας αλγοριθμικές διαδικασίες γρήγορης απόκρισης. Το αποτέλεσμα είναι ότι την ώρα που η εντολή του αγοραστή ολοκληρώνεται η τιμή έχει αυξηθεί κατά 1 σεντ. Εκτελώντας τέτοιου είδους συναλλαγές τακτικά μέσα στην ημέρα, αυτά τα σεντς σύντομα αθροίζονται σε σημαντικό κέρδος για τους αντικριστές και τους dealers που μετέρχονται τέτοιων μέσων.</t>
        </is>
      </c>
      <c r="CC171" t="inlineStr">
        <is>
          <t>Technique through which stock pricing information is routed for a brief period of time away from the displayed market centers, where all investors can see current orders and prices, and showed to a limited group of member traders who can then decide whether to fill an order before it is routed out to another market.</t>
        </is>
      </c>
      <c r="CD171" t="inlineStr">
        <is>
          <t>Órdenes de compra o venta de acciones basadas en la obtención de información sobre el precio más rápidamente que los demás operadores del mercado. Se detectan mediante programas informáticos pequeñas variaciones de precio y se aprovechan muy rápidamente y en gran volumen.</t>
        </is>
      </c>
      <c r="CE171" t="inlineStr">
        <is>
          <t/>
        </is>
      </c>
      <c r="CF171" t="inlineStr">
        <is>
          <t/>
        </is>
      </c>
      <c r="CG171" t="inlineStr">
        <is>
          <t>Technique, utilisée notamment sur la bourse électronique du Nasdaq, qui donne à certains courtiers, moyennant des frais, accès aux ordres d'achats ou de ventes d'actions quelques millièmes de seconde avant les autres investisseurs. Ces informations, reçues et traitées par des serveurs informatiques très puissants, permettent à l'aide de programmes sophistiqués de passer très rapidement des ordres qui anticipent ainsi les mouvements d'un titre, et permettent d'en tirer un profit accru.</t>
        </is>
      </c>
      <c r="CH171" t="inlineStr">
        <is>
          <t/>
        </is>
      </c>
      <c r="CI171" t="inlineStr">
        <is>
          <t/>
        </is>
      </c>
      <c r="CJ171" t="inlineStr">
        <is>
          <t/>
        </is>
      </c>
      <c r="CK171" t="inlineStr">
        <is>
          <t>ordini di acquisto sui diversi mercati finanziari (azioni, obbligazioni, derivati, materie prime) generati automaticamente dai sistemi di scambio automatico ad alta frequenza e cancellati o spostati simultaneamente nel giro di microsecondi.</t>
        </is>
      </c>
      <c r="CL171" t="inlineStr">
        <is>
          <t/>
        </is>
      </c>
      <c r="CM171" t="inlineStr">
        <is>
          <t/>
        </is>
      </c>
      <c r="CN171" t="inlineStr">
        <is>
          <t>prattika kummerċjali kompjuterizzata (kontroversjali) offruta minn xi boroż. Il-kummerċ flash juża teknoloġija tal-kompjuter b'veloċità għolja ħafna u sofistikata biex in-negozjanti jkunu jistgħu jaraw ordnijiet minn parteċipanti oħra tas-suq frazzjonijiet ta' sekonda qabel oħrajn fis-suq. dan jagħti lill-kummerċanti flash il-vantaġġ li jkunu jistgħu jiżnu l-provvista u d-domanda u jieħdu idea taċ-ċaqliq fis-sentiment tas-suq qabel kummerċanti oħra.</t>
        </is>
      </c>
      <c r="CO171" t="inlineStr">
        <is>
          <t>De mogelijkheid voor enkele grote beleggers (brokers, hedge funds) om - tegen betaling - inzage te krijgen in (grote) orders die al wel zijn opgegeven maar nog niet in het beurssysteem zijn ingegeven. Het gaat om een tijdsvenster van een fractie van een seconde, maar dat is bij de huidige stand van de techniek voldoende om voordeel te behalen met die kennis.
&lt;br&gt; Flitshandel is bij enkele beurzen en handelsplatformen mogelijk en is momenteel nog niet overal verboden, hoewel er duidelijk sprake is van het gebruik van voorkennis en er geen gelijk speelveld is voor alle partijen. In augustus 2009 werd de praktijk verboden bij de markten van de NASDAQ OMX Group.</t>
        </is>
      </c>
      <c r="CP171" t="inlineStr">
        <is>
          <t>wykorzystanie
udostępnianej przez giełdę informacji o zleceniach innych uczestników rynku na
ułamki sekund przed rzeczywistym przesłaniem zlecenia do książki zleceń</t>
        </is>
      </c>
      <c r="CQ171" t="inlineStr">
        <is>
          <t/>
        </is>
      </c>
      <c r="CR171" t="inlineStr">
        <is>
          <t/>
        </is>
      </c>
      <c r="CS171" t="inlineStr">
        <is>
          <t/>
        </is>
      </c>
      <c r="CT171" t="inlineStr">
        <is>
          <t>izredno hiter prenos naročil za nakup ali prodajo</t>
        </is>
      </c>
      <c r="CU171" t="inlineStr">
        <is>
          <t/>
        </is>
      </c>
    </row>
    <row r="172">
      <c r="A172" s="1" t="str">
        <f>HYPERLINK("https://iate.europa.eu/entry/result/3564202/all", "3564202")</f>
        <v>3564202</v>
      </c>
      <c r="B172" t="inlineStr">
        <is>
          <t>FINANCE;LAW</t>
        </is>
      </c>
      <c r="C172" t="inlineStr">
        <is>
          <t>FINANCE;LAW</t>
        </is>
      </c>
      <c r="D172" t="inlineStr">
        <is>
          <t>Законът Дод-Франк</t>
        </is>
      </c>
      <c r="E172" t="inlineStr">
        <is>
          <t>2</t>
        </is>
      </c>
      <c r="F172" t="inlineStr">
        <is>
          <t/>
        </is>
      </c>
      <c r="G172" t="inlineStr">
        <is>
          <t/>
        </is>
      </c>
      <c r="H172" t="inlineStr">
        <is>
          <t/>
        </is>
      </c>
      <c r="I172" t="inlineStr">
        <is>
          <t/>
        </is>
      </c>
      <c r="J172" t="inlineStr">
        <is>
          <t>Dodd-Frank-loven</t>
        </is>
      </c>
      <c r="K172" t="inlineStr">
        <is>
          <t>2</t>
        </is>
      </c>
      <c r="L172" t="inlineStr">
        <is>
          <t/>
        </is>
      </c>
      <c r="M172" t="inlineStr">
        <is>
          <t>Dodd-Frank-Gesetz|Dodd-Frank-Gesetzes zur Reform der Wall Street und zum Verbraucherschutz|Dodd-Frank-Gesetz zur Reform der US-amerikanischen Finanzmärkte und zum Verbraucherschutz|Frank-Dodd Act</t>
        </is>
      </c>
      <c r="N172" t="inlineStr">
        <is>
          <t>2|2|2|2</t>
        </is>
      </c>
      <c r="O172" t="inlineStr">
        <is>
          <t>|||</t>
        </is>
      </c>
      <c r="P172" t="inlineStr">
        <is>
          <t/>
        </is>
      </c>
      <c r="Q172" t="inlineStr">
        <is>
          <t/>
        </is>
      </c>
      <c r="R172" t="inlineStr">
        <is>
          <t/>
        </is>
      </c>
      <c r="S172" t="inlineStr">
        <is>
          <t>Frank-Dodd Act|Dodd-Frank Wall Street Reform and Consumer Protection Act|Dodd-Frank Act</t>
        </is>
      </c>
      <c r="T172" t="inlineStr">
        <is>
          <t>3|3|3</t>
        </is>
      </c>
      <c r="U172" t="inlineStr">
        <is>
          <t>||</t>
        </is>
      </c>
      <c r="V172" t="inlineStr">
        <is>
          <t>Ley Dodd-Frank|Ley Dodd-Frank de Reforma de Wall Street y Protección de los Consumidores</t>
        </is>
      </c>
      <c r="W172" t="inlineStr">
        <is>
          <t>2|2</t>
        </is>
      </c>
      <c r="X172" t="inlineStr">
        <is>
          <t>|</t>
        </is>
      </c>
      <c r="Y172" t="inlineStr">
        <is>
          <t>Frank-Doddi seadus</t>
        </is>
      </c>
      <c r="Z172" t="inlineStr">
        <is>
          <t>3</t>
        </is>
      </c>
      <c r="AA172" t="inlineStr">
        <is>
          <t/>
        </is>
      </c>
      <c r="AB172" t="inlineStr">
        <is>
          <t/>
        </is>
      </c>
      <c r="AC172" t="inlineStr">
        <is>
          <t/>
        </is>
      </c>
      <c r="AD172" t="inlineStr">
        <is>
          <t/>
        </is>
      </c>
      <c r="AE172" t="inlineStr">
        <is>
          <t>loi Frank-Dodd</t>
        </is>
      </c>
      <c r="AF172" t="inlineStr">
        <is>
          <t>3</t>
        </is>
      </c>
      <c r="AG172" t="inlineStr">
        <is>
          <t/>
        </is>
      </c>
      <c r="AH172" t="inlineStr">
        <is>
          <t/>
        </is>
      </c>
      <c r="AI172" t="inlineStr">
        <is>
          <t/>
        </is>
      </c>
      <c r="AJ172" t="inlineStr">
        <is>
          <t/>
        </is>
      </c>
      <c r="AK172" t="inlineStr">
        <is>
          <t/>
        </is>
      </c>
      <c r="AL172" t="inlineStr">
        <is>
          <t/>
        </is>
      </c>
      <c r="AM172" t="inlineStr">
        <is>
          <t/>
        </is>
      </c>
      <c r="AN172" t="inlineStr">
        <is>
          <t>tőzsdei reformról és fogyasztóvédelemről szóló Dodd–Frank-törvény</t>
        </is>
      </c>
      <c r="AO172" t="inlineStr">
        <is>
          <t>2</t>
        </is>
      </c>
      <c r="AP172" t="inlineStr">
        <is>
          <t/>
        </is>
      </c>
      <c r="AQ172" t="inlineStr">
        <is>
          <t>legge Dodd-Frank</t>
        </is>
      </c>
      <c r="AR172" t="inlineStr">
        <is>
          <t>3</t>
        </is>
      </c>
      <c r="AS172" t="inlineStr">
        <is>
          <t/>
        </is>
      </c>
      <c r="AT172" t="inlineStr">
        <is>
          <t/>
        </is>
      </c>
      <c r="AU172" t="inlineStr">
        <is>
          <t/>
        </is>
      </c>
      <c r="AV172" t="inlineStr">
        <is>
          <t/>
        </is>
      </c>
      <c r="AW172" t="inlineStr">
        <is>
          <t/>
        </is>
      </c>
      <c r="AX172" t="inlineStr">
        <is>
          <t/>
        </is>
      </c>
      <c r="AY172" t="inlineStr">
        <is>
          <t/>
        </is>
      </c>
      <c r="AZ172" t="inlineStr">
        <is>
          <t>Frank-Dodd Act</t>
        </is>
      </c>
      <c r="BA172" t="inlineStr">
        <is>
          <t>3</t>
        </is>
      </c>
      <c r="BB172" t="inlineStr">
        <is>
          <t/>
        </is>
      </c>
      <c r="BC172" t="inlineStr">
        <is>
          <t/>
        </is>
      </c>
      <c r="BD172" t="inlineStr">
        <is>
          <t/>
        </is>
      </c>
      <c r="BE172" t="inlineStr">
        <is>
          <t/>
        </is>
      </c>
      <c r="BF172" t="inlineStr">
        <is>
          <t>ustawa Franka-Dodda</t>
        </is>
      </c>
      <c r="BG172" t="inlineStr">
        <is>
          <t>2</t>
        </is>
      </c>
      <c r="BH172" t="inlineStr">
        <is>
          <t/>
        </is>
      </c>
      <c r="BI172" t="inlineStr">
        <is>
          <t>lei Frank-Dodd</t>
        </is>
      </c>
      <c r="BJ172" t="inlineStr">
        <is>
          <t>3</t>
        </is>
      </c>
      <c r="BK172" t="inlineStr">
        <is>
          <t/>
        </is>
      </c>
      <c r="BL172" t="inlineStr">
        <is>
          <t>Legea Dodd-Frank</t>
        </is>
      </c>
      <c r="BM172" t="inlineStr">
        <is>
          <t>2</t>
        </is>
      </c>
      <c r="BN172" t="inlineStr">
        <is>
          <t/>
        </is>
      </c>
      <c r="BO172" t="inlineStr">
        <is>
          <t/>
        </is>
      </c>
      <c r="BP172" t="inlineStr">
        <is>
          <t/>
        </is>
      </c>
      <c r="BQ172" t="inlineStr">
        <is>
          <t/>
        </is>
      </c>
      <c r="BR172" t="inlineStr">
        <is>
          <t>Frank-Doddov zakon</t>
        </is>
      </c>
      <c r="BS172" t="inlineStr">
        <is>
          <t>3</t>
        </is>
      </c>
      <c r="BT172" t="inlineStr">
        <is>
          <t/>
        </is>
      </c>
      <c r="BU172" t="inlineStr">
        <is>
          <t/>
        </is>
      </c>
      <c r="BV172" t="inlineStr">
        <is>
          <t/>
        </is>
      </c>
      <c r="BW172" t="inlineStr">
        <is>
          <t/>
        </is>
      </c>
      <c r="BX172" t="inlineStr">
        <is>
          <t/>
        </is>
      </c>
      <c r="BY172" t="inlineStr">
        <is>
          <t/>
        </is>
      </c>
      <c r="BZ172" t="inlineStr">
        <is>
          <t/>
        </is>
      </c>
      <c r="CA172" t="inlineStr">
        <is>
          <t/>
        </is>
      </c>
      <c r="CB172" t="inlineStr">
        <is>
          <t/>
        </is>
      </c>
      <c r="CC172" t="inlineStr">
        <is>
          <t>compendium of federal regulations, primarily affecting financial institutions and their customers, that the Obama administration passed in 2010 in an attempt to prevent the recurrence of events that caused the 2008 financial crisis</t>
        </is>
      </c>
      <c r="CD172" t="inlineStr">
        <is>
          <t/>
        </is>
      </c>
      <c r="CE172" t="inlineStr">
        <is>
          <t>Ameerika Ühendriikide seadus, mis käsitleb börsiväliseid tuletisinstrumente ja mille kohaselt tuleb börsiväliste tuletislepingute kohta aru anda ja nõuetele vastavad lepingud kliirida; samuti kehtestatakse sellega ranged kapitali- ja tagatisnõuded kahepoolselt kliiritavatele börsivälistele tuletisinstrumentidele, kauplemisteabehoidlate õigusraamistik ja parandatakse kesksete vastaspoolte praegust õigusraamistikku. Ka nähakse sellega ette mitmete tehniliste eeskirjade väljatöötamine.</t>
        </is>
      </c>
      <c r="CF172" t="inlineStr">
        <is>
          <t/>
        </is>
      </c>
      <c r="CG172" t="inlineStr">
        <is>
          <t/>
        </is>
      </c>
      <c r="CH172" t="inlineStr">
        <is>
          <t/>
        </is>
      </c>
      <c r="CI172" t="inlineStr">
        <is>
          <t/>
        </is>
      </c>
      <c r="CJ172" t="inlineStr">
        <is>
          <t/>
        </is>
      </c>
      <c r="CK172" t="inlineStr">
        <is>
          <t>legge sulla riforma finanziaria statunitense firmata nel luglio 2010,</t>
        </is>
      </c>
      <c r="CL172" t="inlineStr">
        <is>
          <t/>
        </is>
      </c>
      <c r="CM172" t="inlineStr">
        <is>
          <t/>
        </is>
      </c>
      <c r="CN172" t="inlineStr">
        <is>
          <t/>
        </is>
      </c>
      <c r="CO172" t="inlineStr">
        <is>
          <t/>
        </is>
      </c>
      <c r="CP172" t="inlineStr">
        <is>
          <t/>
        </is>
      </c>
      <c r="CQ172" t="inlineStr">
        <is>
          <t/>
        </is>
      </c>
      <c r="CR172" t="inlineStr">
        <is>
          <t>unul dintre reperele
președinției Obama, a intrat în vigoare în 2010 și a reformat industria bancară
americană pentru a împiedica repetarea crizei financiare ce a lovit țara în
2008. Legea impune verificări peste verificări pentru băncile mici și un regim
draconic pentru cele cu active de peste 50 de miliarde de dolari. În plus,
această lege a dus la apariția Oficiului pentru Protecția Consumatorilor de
Servicii Financiare, menit să-i ferească pe americani de clauze abuzive și produse
financiare cu grad mare de risc. Legea aceasta aruncă o rază de lumină în
sistemul bancar, pentru ca statul să poată observa, spre exemplu, dacă băncile
nu pariază cumva chiar împotriva clienților lor. Desigur, această legislație nu
a fost bine primită de bănci, care și-au văzut reduse operațiunile de creditare
și profiturile</t>
        </is>
      </c>
      <c r="CS172" t="inlineStr">
        <is>
          <t/>
        </is>
      </c>
      <c r="CT172" t="inlineStr">
        <is>
          <t/>
        </is>
      </c>
      <c r="CU172" t="inlineStr">
        <is>
          <t/>
        </is>
      </c>
    </row>
    <row r="173">
      <c r="A173" s="1" t="str">
        <f>HYPERLINK("https://iate.europa.eu/entry/result/1104477/all", "1104477")</f>
        <v>1104477</v>
      </c>
      <c r="B173" t="inlineStr">
        <is>
          <t>ECONOMICS;TRADE;FINANCE</t>
        </is>
      </c>
      <c r="C173" t="inlineStr">
        <is>
          <t>ECONOMICS;TRADE|trade policy;FINANCE</t>
        </is>
      </c>
      <c r="D173" t="inlineStr">
        <is>
          <t>външно търсене|чуждестранно търсене</t>
        </is>
      </c>
      <c r="E173" t="inlineStr">
        <is>
          <t>3|3</t>
        </is>
      </c>
      <c r="F173" t="inlineStr">
        <is>
          <t>|</t>
        </is>
      </c>
      <c r="G173" t="inlineStr">
        <is>
          <t/>
        </is>
      </c>
      <c r="H173" t="inlineStr">
        <is>
          <t/>
        </is>
      </c>
      <c r="I173" t="inlineStr">
        <is>
          <t/>
        </is>
      </c>
      <c r="J173" t="inlineStr">
        <is>
          <t>efterspørgsel fra udlandet|ekstern efterspørgsel|udenlandsk efterspørgsel</t>
        </is>
      </c>
      <c r="K173" t="inlineStr">
        <is>
          <t>3|3|3</t>
        </is>
      </c>
      <c r="L173" t="inlineStr">
        <is>
          <t>||</t>
        </is>
      </c>
      <c r="M173" t="inlineStr">
        <is>
          <t>Auslandsnachfrage|außenwirtschaftliche Nachfrage</t>
        </is>
      </c>
      <c r="N173" t="inlineStr">
        <is>
          <t>3|3</t>
        </is>
      </c>
      <c r="O173" t="inlineStr">
        <is>
          <t>|</t>
        </is>
      </c>
      <c r="P173" t="inlineStr">
        <is>
          <t>εξωτερική ζήτηση</t>
        </is>
      </c>
      <c r="Q173" t="inlineStr">
        <is>
          <t>3</t>
        </is>
      </c>
      <c r="R173" t="inlineStr">
        <is>
          <t/>
        </is>
      </c>
      <c r="S173" t="inlineStr">
        <is>
          <t>external demand|foreign demand</t>
        </is>
      </c>
      <c r="T173" t="inlineStr">
        <is>
          <t>3|3</t>
        </is>
      </c>
      <c r="U173" t="inlineStr">
        <is>
          <t>|</t>
        </is>
      </c>
      <c r="V173" t="inlineStr">
        <is>
          <t>demanda exterior|demanda externa</t>
        </is>
      </c>
      <c r="W173" t="inlineStr">
        <is>
          <t>3|3</t>
        </is>
      </c>
      <c r="X173" t="inlineStr">
        <is>
          <t>|</t>
        </is>
      </c>
      <c r="Y173" t="inlineStr">
        <is>
          <t/>
        </is>
      </c>
      <c r="Z173" t="inlineStr">
        <is>
          <t/>
        </is>
      </c>
      <c r="AA173" t="inlineStr">
        <is>
          <t/>
        </is>
      </c>
      <c r="AB173" t="inlineStr">
        <is>
          <t>ulkomainen kysyntä|ulkoinen kysyntä</t>
        </is>
      </c>
      <c r="AC173" t="inlineStr">
        <is>
          <t>3|3</t>
        </is>
      </c>
      <c r="AD173" t="inlineStr">
        <is>
          <t>|</t>
        </is>
      </c>
      <c r="AE173" t="inlineStr">
        <is>
          <t>demande externe|demande étrangère|demande extérieure</t>
        </is>
      </c>
      <c r="AF173" t="inlineStr">
        <is>
          <t>3|3|3</t>
        </is>
      </c>
      <c r="AG173" t="inlineStr">
        <is>
          <t>||</t>
        </is>
      </c>
      <c r="AH173" t="inlineStr">
        <is>
          <t/>
        </is>
      </c>
      <c r="AI173" t="inlineStr">
        <is>
          <t/>
        </is>
      </c>
      <c r="AJ173" t="inlineStr">
        <is>
          <t/>
        </is>
      </c>
      <c r="AK173" t="inlineStr">
        <is>
          <t/>
        </is>
      </c>
      <c r="AL173" t="inlineStr">
        <is>
          <t/>
        </is>
      </c>
      <c r="AM173" t="inlineStr">
        <is>
          <t/>
        </is>
      </c>
      <c r="AN173" t="inlineStr">
        <is>
          <t>külső kereslet</t>
        </is>
      </c>
      <c r="AO173" t="inlineStr">
        <is>
          <t>3</t>
        </is>
      </c>
      <c r="AP173" t="inlineStr">
        <is>
          <t/>
        </is>
      </c>
      <c r="AQ173" t="inlineStr">
        <is>
          <t>domanda dell'estero|domanda estera</t>
        </is>
      </c>
      <c r="AR173" t="inlineStr">
        <is>
          <t>3|3</t>
        </is>
      </c>
      <c r="AS173" t="inlineStr">
        <is>
          <t>|</t>
        </is>
      </c>
      <c r="AT173" t="inlineStr">
        <is>
          <t>išorės paklausa|užsienio paklausa</t>
        </is>
      </c>
      <c r="AU173" t="inlineStr">
        <is>
          <t>3|3</t>
        </is>
      </c>
      <c r="AV173" t="inlineStr">
        <is>
          <t>|</t>
        </is>
      </c>
      <c r="AW173" t="inlineStr">
        <is>
          <t/>
        </is>
      </c>
      <c r="AX173" t="inlineStr">
        <is>
          <t/>
        </is>
      </c>
      <c r="AY173" t="inlineStr">
        <is>
          <t/>
        </is>
      </c>
      <c r="AZ173" t="inlineStr">
        <is>
          <t/>
        </is>
      </c>
      <c r="BA173" t="inlineStr">
        <is>
          <t/>
        </is>
      </c>
      <c r="BB173" t="inlineStr">
        <is>
          <t/>
        </is>
      </c>
      <c r="BC173" t="inlineStr">
        <is>
          <t>buitenlandse vraag</t>
        </is>
      </c>
      <c r="BD173" t="inlineStr">
        <is>
          <t>3</t>
        </is>
      </c>
      <c r="BE173" t="inlineStr">
        <is>
          <t/>
        </is>
      </c>
      <c r="BF173" t="inlineStr">
        <is>
          <t>popyt zewnętrzny</t>
        </is>
      </c>
      <c r="BG173" t="inlineStr">
        <is>
          <t>2</t>
        </is>
      </c>
      <c r="BH173" t="inlineStr">
        <is>
          <t/>
        </is>
      </c>
      <c r="BI173" t="inlineStr">
        <is>
          <t>procura externa</t>
        </is>
      </c>
      <c r="BJ173" t="inlineStr">
        <is>
          <t>3</t>
        </is>
      </c>
      <c r="BK173" t="inlineStr">
        <is>
          <t/>
        </is>
      </c>
      <c r="BL173" t="inlineStr">
        <is>
          <t>cerere externă</t>
        </is>
      </c>
      <c r="BM173" t="inlineStr">
        <is>
          <t>3</t>
        </is>
      </c>
      <c r="BN173" t="inlineStr">
        <is>
          <t/>
        </is>
      </c>
      <c r="BO173" t="inlineStr">
        <is>
          <t>zahraničný dopyt</t>
        </is>
      </c>
      <c r="BP173" t="inlineStr">
        <is>
          <t>3</t>
        </is>
      </c>
      <c r="BQ173" t="inlineStr">
        <is>
          <t/>
        </is>
      </c>
      <c r="BR173" t="inlineStr">
        <is>
          <t>zunanje povpraševanje|tuje povpraševanje</t>
        </is>
      </c>
      <c r="BS173" t="inlineStr">
        <is>
          <t>3|1</t>
        </is>
      </c>
      <c r="BT173" t="inlineStr">
        <is>
          <t>|</t>
        </is>
      </c>
      <c r="BU173" t="inlineStr">
        <is>
          <t/>
        </is>
      </c>
      <c r="BV173" t="inlineStr">
        <is>
          <t/>
        </is>
      </c>
      <c r="BW173" t="inlineStr">
        <is>
          <t/>
        </is>
      </c>
      <c r="BX173" t="inlineStr">
        <is>
          <t>интерес на чуждестранните потребители към местни
стоки</t>
        </is>
      </c>
      <c r="BY173" t="inlineStr">
        <is>
          <t/>
        </is>
      </c>
      <c r="BZ173" t="inlineStr">
        <is>
          <t/>
        </is>
      </c>
      <c r="CA173" t="inlineStr">
        <is>
          <t>Interesse ausländischer Konsumenten an inländischen Gütern</t>
        </is>
      </c>
      <c r="CB173" t="inlineStr">
        <is>
          <t>ενδιαφέρον των ξένων καταναλωτών σε εγχώρια αγαθά και υπηρεσίες</t>
        </is>
      </c>
      <c r="CC173" t="inlineStr">
        <is>
          <t/>
        </is>
      </c>
      <c r="CD173" t="inlineStr">
        <is>
          <t/>
        </is>
      </c>
      <c r="CE173" t="inlineStr">
        <is>
          <t/>
        </is>
      </c>
      <c r="CF173" t="inlineStr">
        <is>
          <t/>
        </is>
      </c>
      <c r="CG173" t="inlineStr">
        <is>
          <t>part de la demande globale de biens et de produits provenant de l’étranger, représentée par la quantité des exportations.</t>
        </is>
      </c>
      <c r="CH173" t="inlineStr">
        <is>
          <t/>
        </is>
      </c>
      <c r="CI173" t="inlineStr">
        <is>
          <t/>
        </is>
      </c>
      <c r="CJ173" t="inlineStr">
        <is>
          <t/>
        </is>
      </c>
      <c r="CK173" t="inlineStr">
        <is>
          <t>domanda di prodotti (beni e servizi) proveniente dai mercati esteri che si traduce in esportazioni per il Paese dato</t>
        </is>
      </c>
      <c r="CL173" t="inlineStr">
        <is>
          <t/>
        </is>
      </c>
      <c r="CM173" t="inlineStr">
        <is>
          <t/>
        </is>
      </c>
      <c r="CN173" t="inlineStr">
        <is>
          <t/>
        </is>
      </c>
      <c r="CO173" t="inlineStr">
        <is>
          <t/>
        </is>
      </c>
      <c r="CP173" t="inlineStr">
        <is>
          <t>wartość eksportu towarów i usług</t>
        </is>
      </c>
      <c r="CQ173" t="inlineStr">
        <is>
          <t>Exportações.</t>
        </is>
      </c>
      <c r="CR173" t="inlineStr">
        <is>
          <t/>
        </is>
      </c>
      <c r="CS173" t="inlineStr">
        <is>
          <t/>
        </is>
      </c>
      <c r="CT173" t="inlineStr">
        <is>
          <t/>
        </is>
      </c>
      <c r="CU173" t="inlineStr">
        <is>
          <t/>
        </is>
      </c>
    </row>
    <row r="174">
      <c r="A174" s="1" t="str">
        <f>HYPERLINK("https://iate.europa.eu/entry/result/1420442/all", "1420442")</f>
        <v>1420442</v>
      </c>
      <c r="B174" t="inlineStr">
        <is>
          <t>FINANCE</t>
        </is>
      </c>
      <c r="C174" t="inlineStr">
        <is>
          <t>FINANCE|financial institutions and credit|banking</t>
        </is>
      </c>
      <c r="D174" t="inlineStr">
        <is>
          <t>брокерско възнаграждение|комисиона на поемателя|възнаграждениe за посредничество</t>
        </is>
      </c>
      <c r="E174" t="inlineStr">
        <is>
          <t>3|3|3</t>
        </is>
      </c>
      <c r="F174" t="inlineStr">
        <is>
          <t>||</t>
        </is>
      </c>
      <c r="G174" t="inlineStr">
        <is>
          <t>upisovací odměna|odměna za upsání emise</t>
        </is>
      </c>
      <c r="H174" t="inlineStr">
        <is>
          <t>2|2</t>
        </is>
      </c>
      <c r="I174" t="inlineStr">
        <is>
          <t>|</t>
        </is>
      </c>
      <c r="J174" t="inlineStr">
        <is>
          <t>underwriting fee|mæglerhonorar|garantiprovision|placeringsprovision|mæglergebyr|salgsprovision|kurtage</t>
        </is>
      </c>
      <c r="K174" t="inlineStr">
        <is>
          <t>3|3|4|3|3|3|3</t>
        </is>
      </c>
      <c r="L174" t="inlineStr">
        <is>
          <t>||||||</t>
        </is>
      </c>
      <c r="M174" t="inlineStr">
        <is>
          <t>Unterbringungsprovision|Maklerlohn|Plazierungskommission</t>
        </is>
      </c>
      <c r="N174" t="inlineStr">
        <is>
          <t>3|3|3</t>
        </is>
      </c>
      <c r="O174" t="inlineStr">
        <is>
          <t>||</t>
        </is>
      </c>
      <c r="P174" t="inlineStr">
        <is>
          <t>προμήθεια τοποθετήσεως|μεσιτεία|προμήθεια</t>
        </is>
      </c>
      <c r="Q174" t="inlineStr">
        <is>
          <t>3|3|3</t>
        </is>
      </c>
      <c r="R174" t="inlineStr">
        <is>
          <t>||</t>
        </is>
      </c>
      <c r="S174" t="inlineStr">
        <is>
          <t>underwriting commission|placing commission|brokerage fee|underwriting fee|placement fee|brokerage</t>
        </is>
      </c>
      <c r="T174" t="inlineStr">
        <is>
          <t>3|1|3|3|3|3</t>
        </is>
      </c>
      <c r="U174" t="inlineStr">
        <is>
          <t>|||||</t>
        </is>
      </c>
      <c r="V174" t="inlineStr">
        <is>
          <t>comisión de suscripción|comisión de ventas|comisión de colocación|corretaje</t>
        </is>
      </c>
      <c r="W174" t="inlineStr">
        <is>
          <t>3|3|3|3</t>
        </is>
      </c>
      <c r="X174" t="inlineStr">
        <is>
          <t>|||</t>
        </is>
      </c>
      <c r="Y174" t="inlineStr">
        <is>
          <t/>
        </is>
      </c>
      <c r="Z174" t="inlineStr">
        <is>
          <t/>
        </is>
      </c>
      <c r="AA174" t="inlineStr">
        <is>
          <t/>
        </is>
      </c>
      <c r="AB174" t="inlineStr">
        <is>
          <t>lunastuspalkkio|lunastussitoumuspalkkio</t>
        </is>
      </c>
      <c r="AC174" t="inlineStr">
        <is>
          <t>2|2</t>
        </is>
      </c>
      <c r="AD174" t="inlineStr">
        <is>
          <t>|</t>
        </is>
      </c>
      <c r="AE174" t="inlineStr">
        <is>
          <t>courtage|frais de courtage|commission de placement|provision de courtage|commission de placement</t>
        </is>
      </c>
      <c r="AF174" t="inlineStr">
        <is>
          <t>3|3|3|3|2</t>
        </is>
      </c>
      <c r="AG174" t="inlineStr">
        <is>
          <t>||||</t>
        </is>
      </c>
      <c r="AH174" t="inlineStr">
        <is>
          <t>bróicéireacht|táille bhróicéireachta|coimisiún frithgheallta</t>
        </is>
      </c>
      <c r="AI174" t="inlineStr">
        <is>
          <t>3|3|3</t>
        </is>
      </c>
      <c r="AJ174" t="inlineStr">
        <is>
          <t>||</t>
        </is>
      </c>
      <c r="AK174" t="inlineStr">
        <is>
          <t>burzovno posredovanje</t>
        </is>
      </c>
      <c r="AL174" t="inlineStr">
        <is>
          <t>3</t>
        </is>
      </c>
      <c r="AM174" t="inlineStr">
        <is>
          <t/>
        </is>
      </c>
      <c r="AN174" t="inlineStr">
        <is>
          <t>ügynöki díj|kihelyezési díj|közvetítői díj</t>
        </is>
      </c>
      <c r="AO174" t="inlineStr">
        <is>
          <t>3|2|3</t>
        </is>
      </c>
      <c r="AP174" t="inlineStr">
        <is>
          <t>||</t>
        </is>
      </c>
      <c r="AQ174" t="inlineStr">
        <is>
          <t>commissione di collocamento|commissione di sottoscrizione|provvigione di collocamento|commissione di collocamento|senseria|commissione</t>
        </is>
      </c>
      <c r="AR174" t="inlineStr">
        <is>
          <t>3|1|3|3|3|3</t>
        </is>
      </c>
      <c r="AS174" t="inlineStr">
        <is>
          <t>|||||</t>
        </is>
      </c>
      <c r="AT174" t="inlineStr">
        <is>
          <t/>
        </is>
      </c>
      <c r="AU174" t="inlineStr">
        <is>
          <t/>
        </is>
      </c>
      <c r="AV174" t="inlineStr">
        <is>
          <t/>
        </is>
      </c>
      <c r="AW174" t="inlineStr">
        <is>
          <t/>
        </is>
      </c>
      <c r="AX174" t="inlineStr">
        <is>
          <t/>
        </is>
      </c>
      <c r="AY174" t="inlineStr">
        <is>
          <t/>
        </is>
      </c>
      <c r="AZ174" t="inlineStr">
        <is>
          <t/>
        </is>
      </c>
      <c r="BA174" t="inlineStr">
        <is>
          <t/>
        </is>
      </c>
      <c r="BB174" t="inlineStr">
        <is>
          <t/>
        </is>
      </c>
      <c r="BC174" t="inlineStr">
        <is>
          <t>courtage|provisie|plaatsingsprovisie|commissie|plaatsingscommissie|makelaarsloon|makelaarsloon</t>
        </is>
      </c>
      <c r="BD174" t="inlineStr">
        <is>
          <t>3|3|3|3|3|3|3</t>
        </is>
      </c>
      <c r="BE174" t="inlineStr">
        <is>
          <t>||||||</t>
        </is>
      </c>
      <c r="BF174" t="inlineStr">
        <is>
          <t>opłata z tytułu gwarantowania emisji</t>
        </is>
      </c>
      <c r="BG174" t="inlineStr">
        <is>
          <t>3</t>
        </is>
      </c>
      <c r="BH174" t="inlineStr">
        <is>
          <t/>
        </is>
      </c>
      <c r="BI174" t="inlineStr">
        <is>
          <t>comissão|comissão de colocação|comissão de corretagem</t>
        </is>
      </c>
      <c r="BJ174" t="inlineStr">
        <is>
          <t>3|3|3</t>
        </is>
      </c>
      <c r="BK174" t="inlineStr">
        <is>
          <t>||</t>
        </is>
      </c>
      <c r="BL174" t="inlineStr">
        <is>
          <t/>
        </is>
      </c>
      <c r="BM174" t="inlineStr">
        <is>
          <t/>
        </is>
      </c>
      <c r="BN174" t="inlineStr">
        <is>
          <t/>
        </is>
      </c>
      <c r="BO174" t="inlineStr">
        <is>
          <t/>
        </is>
      </c>
      <c r="BP174" t="inlineStr">
        <is>
          <t/>
        </is>
      </c>
      <c r="BQ174" t="inlineStr">
        <is>
          <t/>
        </is>
      </c>
      <c r="BR174" t="inlineStr">
        <is>
          <t>posredovalnina|posredniška provizija</t>
        </is>
      </c>
      <c r="BS174" t="inlineStr">
        <is>
          <t>2|2</t>
        </is>
      </c>
      <c r="BT174" t="inlineStr">
        <is>
          <t>|</t>
        </is>
      </c>
      <c r="BU174" t="inlineStr">
        <is>
          <t/>
        </is>
      </c>
      <c r="BV174" t="inlineStr">
        <is>
          <t/>
        </is>
      </c>
      <c r="BW174" t="inlineStr">
        <is>
          <t/>
        </is>
      </c>
      <c r="BX174" t="inlineStr">
        <is>
          <t>&lt;strong&gt;комисиона, платима на поемателя на емисия на ценни книжа&lt;/strong&gt;</t>
        </is>
      </c>
      <c r="BY174" t="inlineStr">
        <is>
          <t/>
        </is>
      </c>
      <c r="BZ174" t="inlineStr">
        <is>
          <t>"Underwriting fee/commission: garantiprovision, dvs. den provision, som låntager/udsteder betaler til underwriters som modydelse for, at de i forb. med en emission garanterer afsætningen af værdipapirer til en aftalt kurs. Provisionen beregnes som en fast procentdel af de garanterede værdipapirers pålydende værdi."</t>
        </is>
      </c>
      <c r="CA174" t="inlineStr">
        <is>
          <t/>
        </is>
      </c>
      <c r="CB174" t="inlineStr">
        <is>
          <t/>
        </is>
      </c>
      <c r="CC174" t="inlineStr">
        <is>
          <t>commission payable to the underwriter of an issue of securities</t>
        </is>
      </c>
      <c r="CD174" t="inlineStr">
        <is>
          <t>Remuneración del &lt;i&gt;broker&lt;/i&gt; calculada en un porcentaje del valor de liquidación.</t>
        </is>
      </c>
      <c r="CE174" t="inlineStr">
        <is>
          <t/>
        </is>
      </c>
      <c r="CF174" t="inlineStr">
        <is>
          <t>palkkio, joka maksetaan siitä, että lainan tai osake-emission järjestelijäpankki (ei siis liikkeeseenlaskija, joka on sama kuin lainan ottaja) sitoutuu lunastamaan ne velkakirjat tai osakkeet, joita se ei saa myytyä markkinoille</t>
        </is>
      </c>
      <c r="CG174" t="inlineStr">
        <is>
          <t>Commission payée par un émetteur à un syndicat d'établissements de crédit et/ou d'institutions financières en rémunération de la diffusion et du placement de ses titres.</t>
        </is>
      </c>
      <c r="CH174" t="inlineStr">
        <is>
          <t/>
        </is>
      </c>
      <c r="CI174" t="inlineStr">
        <is>
          <t/>
        </is>
      </c>
      <c r="CJ174" t="inlineStr">
        <is>
          <t>az alapkezelő által kapott alapkezelési díj egy hányada, amit az alapkezelő kihelyezési tevékenységéért fizetnek</t>
        </is>
      </c>
      <c r="CK174" t="inlineStr">
        <is>
          <t>Commissione percepita dagli istituti partecipanti al gruppo di assunzione a fermo ("underwriting group") di un consorzio di emissione internazionale, di regola commisurata alla quota di partecipazione.</t>
        </is>
      </c>
      <c r="CL174" t="inlineStr">
        <is>
          <t/>
        </is>
      </c>
      <c r="CM174" t="inlineStr">
        <is>
          <t/>
        </is>
      </c>
      <c r="CN174" t="inlineStr">
        <is>
          <t/>
        </is>
      </c>
      <c r="CO174" t="inlineStr">
        <is>
          <t>beloning voor de " broker" ,berekend in een percentage van de verhandelde waarde</t>
        </is>
      </c>
      <c r="CP174" t="inlineStr">
        <is>
          <t>część zysku brutto rekompensująca ryzyko
gwarantowania emisji firmom zajmującym się obrotem papierami wartościowymi, przeprowadzającym
ofertę publiczną</t>
        </is>
      </c>
      <c r="CQ174" t="inlineStr">
        <is>
          <t>remuneração ou comissão de um "broker",impressa em percentagem do valor de liquidação dos títulos de bolsa</t>
        </is>
      </c>
      <c r="CR174" t="inlineStr">
        <is>
          <t/>
        </is>
      </c>
      <c r="CS174" t="inlineStr">
        <is>
          <t/>
        </is>
      </c>
      <c r="CT174" t="inlineStr">
        <is>
          <t/>
        </is>
      </c>
      <c r="CU174" t="inlineStr">
        <is>
          <t/>
        </is>
      </c>
    </row>
    <row r="175">
      <c r="A175" s="1" t="str">
        <f>HYPERLINK("https://iate.europa.eu/entry/result/3555891/all", "3555891")</f>
        <v>3555891</v>
      </c>
      <c r="B175" t="inlineStr">
        <is>
          <t>FINANCE</t>
        </is>
      </c>
      <c r="C175" t="inlineStr">
        <is>
          <t>FINANCE</t>
        </is>
      </c>
      <c r="D175" t="inlineStr">
        <is>
          <t>съгласие по електронен път|електронен мандат</t>
        </is>
      </c>
      <c r="E175" t="inlineStr">
        <is>
          <t>3|3</t>
        </is>
      </c>
      <c r="F175" t="inlineStr">
        <is>
          <t>|</t>
        </is>
      </c>
      <c r="G175" t="inlineStr">
        <is>
          <t/>
        </is>
      </c>
      <c r="H175" t="inlineStr">
        <is>
          <t/>
        </is>
      </c>
      <c r="I175" t="inlineStr">
        <is>
          <t/>
        </is>
      </c>
      <c r="J175" t="inlineStr">
        <is>
          <t/>
        </is>
      </c>
      <c r="K175" t="inlineStr">
        <is>
          <t/>
        </is>
      </c>
      <c r="L175" t="inlineStr">
        <is>
          <t/>
        </is>
      </c>
      <c r="M175" t="inlineStr">
        <is>
          <t>Elektronische Mandatserteilung|E-Mandat</t>
        </is>
      </c>
      <c r="N175" t="inlineStr">
        <is>
          <t>2|2</t>
        </is>
      </c>
      <c r="O175" t="inlineStr">
        <is>
          <t>|</t>
        </is>
      </c>
      <c r="P175" t="inlineStr">
        <is>
          <t>ηλεκτρονική εντολή</t>
        </is>
      </c>
      <c r="Q175" t="inlineStr">
        <is>
          <t>3</t>
        </is>
      </c>
      <c r="R175" t="inlineStr">
        <is>
          <t/>
        </is>
      </c>
      <c r="S175" t="inlineStr">
        <is>
          <t>electronic mandate|e-mandate</t>
        </is>
      </c>
      <c r="T175" t="inlineStr">
        <is>
          <t>3|3</t>
        </is>
      </c>
      <c r="U175" t="inlineStr">
        <is>
          <t>|</t>
        </is>
      </c>
      <c r="V175" t="inlineStr">
        <is>
          <t>mandato electrónico|orden de domiciliación electrónica</t>
        </is>
      </c>
      <c r="W175" t="inlineStr">
        <is>
          <t>3|3</t>
        </is>
      </c>
      <c r="X175" t="inlineStr">
        <is>
          <t>|</t>
        </is>
      </c>
      <c r="Y175" t="inlineStr">
        <is>
          <t/>
        </is>
      </c>
      <c r="Z175" t="inlineStr">
        <is>
          <t/>
        </is>
      </c>
      <c r="AA175" t="inlineStr">
        <is>
          <t/>
        </is>
      </c>
      <c r="AB175" t="inlineStr">
        <is>
          <t/>
        </is>
      </c>
      <c r="AC175" t="inlineStr">
        <is>
          <t/>
        </is>
      </c>
      <c r="AD175" t="inlineStr">
        <is>
          <t/>
        </is>
      </c>
      <c r="AE175" t="inlineStr">
        <is>
          <t>e-mandat|mandat électronique</t>
        </is>
      </c>
      <c r="AF175" t="inlineStr">
        <is>
          <t>3|3</t>
        </is>
      </c>
      <c r="AG175" t="inlineStr">
        <is>
          <t>|</t>
        </is>
      </c>
      <c r="AH175" t="inlineStr">
        <is>
          <t>ríomh-shainordú</t>
        </is>
      </c>
      <c r="AI175" t="inlineStr">
        <is>
          <t>3</t>
        </is>
      </c>
      <c r="AJ175" t="inlineStr">
        <is>
          <t/>
        </is>
      </c>
      <c r="AK175" t="inlineStr">
        <is>
          <t/>
        </is>
      </c>
      <c r="AL175" t="inlineStr">
        <is>
          <t/>
        </is>
      </c>
      <c r="AM175" t="inlineStr">
        <is>
          <t/>
        </is>
      </c>
      <c r="AN175" t="inlineStr">
        <is>
          <t>elektronikus átutalási megbízás</t>
        </is>
      </c>
      <c r="AO175" t="inlineStr">
        <is>
          <t>3</t>
        </is>
      </c>
      <c r="AP175" t="inlineStr">
        <is>
          <t/>
        </is>
      </c>
      <c r="AQ175" t="inlineStr">
        <is>
          <t/>
        </is>
      </c>
      <c r="AR175" t="inlineStr">
        <is>
          <t/>
        </is>
      </c>
      <c r="AS175" t="inlineStr">
        <is>
          <t/>
        </is>
      </c>
      <c r="AT175" t="inlineStr">
        <is>
          <t/>
        </is>
      </c>
      <c r="AU175" t="inlineStr">
        <is>
          <t/>
        </is>
      </c>
      <c r="AV175" t="inlineStr">
        <is>
          <t/>
        </is>
      </c>
      <c r="AW175" t="inlineStr">
        <is>
          <t>e-mandāts|elektroniskais mandāts</t>
        </is>
      </c>
      <c r="AX175" t="inlineStr">
        <is>
          <t>3|3</t>
        </is>
      </c>
      <c r="AY175" t="inlineStr">
        <is>
          <t>|</t>
        </is>
      </c>
      <c r="AZ175" t="inlineStr">
        <is>
          <t/>
        </is>
      </c>
      <c r="BA175" t="inlineStr">
        <is>
          <t/>
        </is>
      </c>
      <c r="BB175" t="inlineStr">
        <is>
          <t/>
        </is>
      </c>
      <c r="BC175" t="inlineStr">
        <is>
          <t/>
        </is>
      </c>
      <c r="BD175" t="inlineStr">
        <is>
          <t/>
        </is>
      </c>
      <c r="BE175" t="inlineStr">
        <is>
          <t/>
        </is>
      </c>
      <c r="BF175" t="inlineStr">
        <is>
          <t>zgoda elektroniczna</t>
        </is>
      </c>
      <c r="BG175" t="inlineStr">
        <is>
          <t>3</t>
        </is>
      </c>
      <c r="BH175" t="inlineStr">
        <is>
          <t/>
        </is>
      </c>
      <c r="BI175" t="inlineStr">
        <is>
          <t>ADC|autorização de débito em conta</t>
        </is>
      </c>
      <c r="BJ175" t="inlineStr">
        <is>
          <t>3|3</t>
        </is>
      </c>
      <c r="BK175" t="inlineStr">
        <is>
          <t>|</t>
        </is>
      </c>
      <c r="BL175" t="inlineStr">
        <is>
          <t/>
        </is>
      </c>
      <c r="BM175" t="inlineStr">
        <is>
          <t/>
        </is>
      </c>
      <c r="BN175" t="inlineStr">
        <is>
          <t/>
        </is>
      </c>
      <c r="BO175" t="inlineStr">
        <is>
          <t>elektronický mandát</t>
        </is>
      </c>
      <c r="BP175" t="inlineStr">
        <is>
          <t>3</t>
        </is>
      </c>
      <c r="BQ175" t="inlineStr">
        <is>
          <t/>
        </is>
      </c>
      <c r="BR175" t="inlineStr">
        <is>
          <t>mandat v elektronski obliki|elektronsko pooblastilo</t>
        </is>
      </c>
      <c r="BS175" t="inlineStr">
        <is>
          <t>3|2</t>
        </is>
      </c>
      <c r="BT175" t="inlineStr">
        <is>
          <t>|</t>
        </is>
      </c>
      <c r="BU175" t="inlineStr">
        <is>
          <t/>
        </is>
      </c>
      <c r="BV175" t="inlineStr">
        <is>
          <t/>
        </is>
      </c>
      <c r="BW175" t="inlineStr">
        <is>
          <t/>
        </is>
      </c>
      <c r="BX175" t="inlineStr">
        <is>
          <t>съгласие и разрешение, предоставяно по електронен път, което позволява на получателя на плащане да предприеме събиране чрез задължаване на посочената платежна сметка на платеца</t>
        </is>
      </c>
      <c r="BY175" t="inlineStr">
        <is>
          <t/>
        </is>
      </c>
      <c r="BZ175" t="inlineStr">
        <is>
          <t/>
        </is>
      </c>
      <c r="CA175" t="inlineStr">
        <is>
          <t>Zustimmung des Zahlers im Wege eines Mandats im Sinne von Artikel 2
Nummer 21 der Verordnung (EU) Nr. 260/2012, das in elektronischer Form erteilt
wird</t>
        </is>
      </c>
      <c r="CB175" t="inlineStr">
        <is>
          <t>εντολή μέσω της χρήσης ηλεκτρονικών καναλιών στο πλαίσιο των συστημάτων άμεσης χρέωσης του SEPA</t>
        </is>
      </c>
      <c r="CC175" t="inlineStr">
        <is>
          <t>mandate created through the use of electronic channels</t>
        </is>
      </c>
      <c r="CD175" t="inlineStr">
        <is>
          <t>Consentimiento expreso y necesario del deudor obtenido por medio electrónicos para que el acreedor pueda realizar los cobros mediante domiciliación bancaria.</t>
        </is>
      </c>
      <c r="CE175" t="inlineStr">
        <is>
          <t/>
        </is>
      </c>
      <c r="CF175" t="inlineStr">
        <is>
          <t/>
        </is>
      </c>
      <c r="CG175" t="inlineStr">
        <is>
          <t>mandat classique mais constitué et matérialisé par un échange et un accord donné par le débiteur sur le site web du créancier</t>
        </is>
      </c>
      <c r="CH175" t="inlineStr">
        <is>
          <t/>
        </is>
      </c>
      <c r="CI175" t="inlineStr">
        <is>
          <t/>
        </is>
      </c>
      <c r="CJ175" t="inlineStr">
        <is>
          <t>olyan fizetési megbízás, amelyet a megbízó elektronikus banki rendszeren vagy telefonos ügyfélszolgálaton keresztül küld be a bankjához</t>
        </is>
      </c>
      <c r="CK175" t="inlineStr">
        <is>
          <t/>
        </is>
      </c>
      <c r="CL175" t="inlineStr">
        <is>
          <t/>
        </is>
      </c>
      <c r="CM175" t="inlineStr">
        <is>
          <t/>
        </is>
      </c>
      <c r="CN175" t="inlineStr">
        <is>
          <t/>
        </is>
      </c>
      <c r="CO175" t="inlineStr">
        <is>
          <t/>
        </is>
      </c>
      <c r="CP175" t="inlineStr">
        <is>
          <t>udzielona drogą elektroniczną zgoda na obciążenie rachunku</t>
        </is>
      </c>
      <c r="CQ175" t="inlineStr">
        <is>
          <t>Consentimento expresso do devedor transmitido a uma instituição de crédito, pelo qual permite ao credor ou a um seu representante débitos diretos, de montante fixo, variável ou até um determinado valor ou data previamente definidos na conta de depósitos à ordem aberta em seu nome nessa instituição</t>
        </is>
      </c>
      <c r="CR175" t="inlineStr">
        <is>
          <t/>
        </is>
      </c>
      <c r="CS175" t="inlineStr">
        <is>
          <t/>
        </is>
      </c>
      <c r="CT175" t="inlineStr">
        <is>
          <t>pooblastilo, ki je v elektronski obliki</t>
        </is>
      </c>
      <c r="CU175" t="inlineStr">
        <is>
          <t/>
        </is>
      </c>
    </row>
    <row r="176">
      <c r="A176" s="1" t="str">
        <f>HYPERLINK("https://iate.europa.eu/entry/result/3555854/all", "3555854")</f>
        <v>3555854</v>
      </c>
      <c r="B176" t="inlineStr">
        <is>
          <t>ECONOMICS;EUROPEAN UNION</t>
        </is>
      </c>
      <c r="C176" t="inlineStr">
        <is>
          <t>ECONOMICS|regions and regional policy;EUROPEAN UNION|EU finance</t>
        </is>
      </c>
      <c r="D176" t="inlineStr">
        <is>
          <t>ИТИ|интегрирана териториална инвестиция</t>
        </is>
      </c>
      <c r="E176" t="inlineStr">
        <is>
          <t>3|3</t>
        </is>
      </c>
      <c r="F176" t="inlineStr">
        <is>
          <t>|</t>
        </is>
      </c>
      <c r="G176" t="inlineStr">
        <is>
          <t/>
        </is>
      </c>
      <c r="H176" t="inlineStr">
        <is>
          <t/>
        </is>
      </c>
      <c r="I176" t="inlineStr">
        <is>
          <t/>
        </is>
      </c>
      <c r="J176" t="inlineStr">
        <is>
          <t/>
        </is>
      </c>
      <c r="K176" t="inlineStr">
        <is>
          <t/>
        </is>
      </c>
      <c r="L176" t="inlineStr">
        <is>
          <t/>
        </is>
      </c>
      <c r="M176" t="inlineStr">
        <is>
          <t>ITI|integrierte territoriale Investition</t>
        </is>
      </c>
      <c r="N176" t="inlineStr">
        <is>
          <t>2|2</t>
        </is>
      </c>
      <c r="O176" t="inlineStr">
        <is>
          <t>|</t>
        </is>
      </c>
      <c r="P176" t="inlineStr">
        <is>
          <t/>
        </is>
      </c>
      <c r="Q176" t="inlineStr">
        <is>
          <t/>
        </is>
      </c>
      <c r="R176" t="inlineStr">
        <is>
          <t/>
        </is>
      </c>
      <c r="S176" t="inlineStr">
        <is>
          <t>ITI|integrated territorial investment</t>
        </is>
      </c>
      <c r="T176" t="inlineStr">
        <is>
          <t>3|3</t>
        </is>
      </c>
      <c r="U176" t="inlineStr">
        <is>
          <t>|</t>
        </is>
      </c>
      <c r="V176" t="inlineStr">
        <is>
          <t/>
        </is>
      </c>
      <c r="W176" t="inlineStr">
        <is>
          <t/>
        </is>
      </c>
      <c r="X176" t="inlineStr">
        <is>
          <t/>
        </is>
      </c>
      <c r="Y176" t="inlineStr">
        <is>
          <t/>
        </is>
      </c>
      <c r="Z176" t="inlineStr">
        <is>
          <t/>
        </is>
      </c>
      <c r="AA176" t="inlineStr">
        <is>
          <t/>
        </is>
      </c>
      <c r="AB176" t="inlineStr">
        <is>
          <t/>
        </is>
      </c>
      <c r="AC176" t="inlineStr">
        <is>
          <t/>
        </is>
      </c>
      <c r="AD176" t="inlineStr">
        <is>
          <t/>
        </is>
      </c>
      <c r="AE176" t="inlineStr">
        <is>
          <t>ITI|investissement territorial intégré</t>
        </is>
      </c>
      <c r="AF176" t="inlineStr">
        <is>
          <t>3|3</t>
        </is>
      </c>
      <c r="AG176" t="inlineStr">
        <is>
          <t>|</t>
        </is>
      </c>
      <c r="AH176" t="inlineStr">
        <is>
          <t/>
        </is>
      </c>
      <c r="AI176" t="inlineStr">
        <is>
          <t/>
        </is>
      </c>
      <c r="AJ176" t="inlineStr">
        <is>
          <t/>
        </is>
      </c>
      <c r="AK176" t="inlineStr">
        <is>
          <t/>
        </is>
      </c>
      <c r="AL176" t="inlineStr">
        <is>
          <t/>
        </is>
      </c>
      <c r="AM176" t="inlineStr">
        <is>
          <t/>
        </is>
      </c>
      <c r="AN176" t="inlineStr">
        <is>
          <t/>
        </is>
      </c>
      <c r="AO176" t="inlineStr">
        <is>
          <t/>
        </is>
      </c>
      <c r="AP176" t="inlineStr">
        <is>
          <t/>
        </is>
      </c>
      <c r="AQ176" t="inlineStr">
        <is>
          <t/>
        </is>
      </c>
      <c r="AR176" t="inlineStr">
        <is>
          <t/>
        </is>
      </c>
      <c r="AS176" t="inlineStr">
        <is>
          <t/>
        </is>
      </c>
      <c r="AT176" t="inlineStr">
        <is>
          <t>integruota teritorinė investicija|ITI</t>
        </is>
      </c>
      <c r="AU176" t="inlineStr">
        <is>
          <t>3|3</t>
        </is>
      </c>
      <c r="AV176" t="inlineStr">
        <is>
          <t>|</t>
        </is>
      </c>
      <c r="AW176" t="inlineStr">
        <is>
          <t/>
        </is>
      </c>
      <c r="AX176" t="inlineStr">
        <is>
          <t/>
        </is>
      </c>
      <c r="AY176" t="inlineStr">
        <is>
          <t/>
        </is>
      </c>
      <c r="AZ176" t="inlineStr">
        <is>
          <t/>
        </is>
      </c>
      <c r="BA176" t="inlineStr">
        <is>
          <t/>
        </is>
      </c>
      <c r="BB176" t="inlineStr">
        <is>
          <t/>
        </is>
      </c>
      <c r="BC176" t="inlineStr">
        <is>
          <t>geïntegreerde territoriale investering</t>
        </is>
      </c>
      <c r="BD176" t="inlineStr">
        <is>
          <t>3</t>
        </is>
      </c>
      <c r="BE176" t="inlineStr">
        <is>
          <t/>
        </is>
      </c>
      <c r="BF176" t="inlineStr">
        <is>
          <t>ZIT|zintegrowane inwestycje terytorialne</t>
        </is>
      </c>
      <c r="BG176" t="inlineStr">
        <is>
          <t>2|3</t>
        </is>
      </c>
      <c r="BH176" t="inlineStr">
        <is>
          <t>|</t>
        </is>
      </c>
      <c r="BI176" t="inlineStr">
        <is>
          <t>investimento territorial integrado</t>
        </is>
      </c>
      <c r="BJ176" t="inlineStr">
        <is>
          <t>4</t>
        </is>
      </c>
      <c r="BK176" t="inlineStr">
        <is>
          <t/>
        </is>
      </c>
      <c r="BL176" t="inlineStr">
        <is>
          <t/>
        </is>
      </c>
      <c r="BM176" t="inlineStr">
        <is>
          <t/>
        </is>
      </c>
      <c r="BN176" t="inlineStr">
        <is>
          <t/>
        </is>
      </c>
      <c r="BO176" t="inlineStr">
        <is>
          <t>integrovaná územná investícia|IÚI</t>
        </is>
      </c>
      <c r="BP176" t="inlineStr">
        <is>
          <t>3|3</t>
        </is>
      </c>
      <c r="BQ176" t="inlineStr">
        <is>
          <t>|</t>
        </is>
      </c>
      <c r="BR176" t="inlineStr">
        <is>
          <t/>
        </is>
      </c>
      <c r="BS176" t="inlineStr">
        <is>
          <t/>
        </is>
      </c>
      <c r="BT176" t="inlineStr">
        <is>
          <t/>
        </is>
      </c>
      <c r="BU176" t="inlineStr">
        <is>
          <t>integrerad territoriell investering</t>
        </is>
      </c>
      <c r="BV176" t="inlineStr">
        <is>
          <t>2</t>
        </is>
      </c>
      <c r="BW176" t="inlineStr">
        <is>
          <t/>
        </is>
      </c>
      <c r="BX176" t="inlineStr">
        <is>
          <t>инструмент, който позволява на държавите — членки на ЕС, да обединяват финансирането по линия на няколко приоритетни оси на една или няколко оперативни програми на ЕС, като по този начин се гарантира изпълнението на цялостна стратегия за конкретна територия</t>
        </is>
      </c>
      <c r="BY176" t="inlineStr">
        <is>
          <t/>
        </is>
      </c>
      <c r="BZ176" t="inlineStr">
        <is>
          <t/>
        </is>
      </c>
      <c r="CA176" t="inlineStr">
        <is>
          <t>Instrument zur Durchführung eines ortsbasierten Entwicklungsansatzes „mit
Investitionen aus dem ESF, dem EFRE oder dem Kohäsionsfonds im Rahmen von mehr
als einer Prioritätsachse eines oder mehrerer operationeller Programme"</t>
        </is>
      </c>
      <c r="CB176" t="inlineStr">
        <is>
          <t/>
        </is>
      </c>
      <c r="CC176" t="inlineStr">
        <is>
          <t>a tool that allows EU Member States to bundle funding from several priority axes of one or more Operational Programmes (EU programmes) to ensure the implementation of an integrated strategy for a specific territory</t>
        </is>
      </c>
      <c r="CD176" t="inlineStr">
        <is>
          <t/>
        </is>
      </c>
      <c r="CE176" t="inlineStr">
        <is>
          <t/>
        </is>
      </c>
      <c r="CF176" t="inlineStr">
        <is>
          <t/>
        </is>
      </c>
      <c r="CG176" t="inlineStr">
        <is>
          <t>instrument permettant de mener une stratégie de développement urbain, une autre stratégie ou un pacte territorial en utilisant une approche intégrée s'appuyant sur des investissements du FSE, du FEDER ou du Fonds de cohésion réalisés au titre de différents axes prioritaires d'un ou de plusieurs programmes opérationnels</t>
        </is>
      </c>
      <c r="CH176" t="inlineStr">
        <is>
          <t/>
        </is>
      </c>
      <c r="CI176" t="inlineStr">
        <is>
          <t/>
        </is>
      </c>
      <c r="CJ176" t="inlineStr">
        <is>
          <t/>
        </is>
      </c>
      <c r="CK176" t="inlineStr">
        <is>
          <t/>
        </is>
      </c>
      <c r="CL176" t="inlineStr">
        <is>
          <t/>
        </is>
      </c>
      <c r="CM176" t="inlineStr">
        <is>
          <t/>
        </is>
      </c>
      <c r="CN176" t="inlineStr">
        <is>
          <t/>
        </is>
      </c>
      <c r="CO176" t="inlineStr">
        <is>
          <t/>
        </is>
      </c>
      <c r="CP176" t="inlineStr">
        <is>
          <t/>
        </is>
      </c>
      <c r="CQ176" t="inlineStr">
        <is>
          <t>Instrumento que prevê disposições para a prestação integrada de sistemas de investimentos, a título de mais do que um eixo prioritário no âmbito de um ou mais programas operacionais.</t>
        </is>
      </c>
      <c r="CR176" t="inlineStr">
        <is>
          <t/>
        </is>
      </c>
      <c r="CS176" t="inlineStr">
        <is>
          <t/>
        </is>
      </c>
      <c r="CT176" t="inlineStr">
        <is>
          <t/>
        </is>
      </c>
      <c r="CU176" t="inlineStr">
        <is>
          <t/>
        </is>
      </c>
    </row>
    <row r="177">
      <c r="A177" s="1" t="str">
        <f>HYPERLINK("https://iate.europa.eu/entry/result/3531110/all", "3531110")</f>
        <v>3531110</v>
      </c>
      <c r="B177" t="inlineStr">
        <is>
          <t>FINANCE</t>
        </is>
      </c>
      <c r="C177" t="inlineStr">
        <is>
          <t>FINANCE|financing and investment|investment;FINANCE|financial institutions and credit|financial services</t>
        </is>
      </c>
      <c r="D177" t="inlineStr">
        <is>
          <t>oблигации от инвестиционна категория|облигации от инвестиционен клас</t>
        </is>
      </c>
      <c r="E177" t="inlineStr">
        <is>
          <t>3|3</t>
        </is>
      </c>
      <c r="F177" t="inlineStr">
        <is>
          <t>|preferred</t>
        </is>
      </c>
      <c r="G177" t="inlineStr">
        <is>
          <t/>
        </is>
      </c>
      <c r="H177" t="inlineStr">
        <is>
          <t/>
        </is>
      </c>
      <c r="I177" t="inlineStr">
        <is>
          <t/>
        </is>
      </c>
      <c r="J177" t="inlineStr">
        <is>
          <t>investment grade obligation</t>
        </is>
      </c>
      <c r="K177" t="inlineStr">
        <is>
          <t>2</t>
        </is>
      </c>
      <c r="L177" t="inlineStr">
        <is>
          <t/>
        </is>
      </c>
      <c r="M177" t="inlineStr">
        <is>
          <t>Investment-Grade-Anleihe</t>
        </is>
      </c>
      <c r="N177" t="inlineStr">
        <is>
          <t>3</t>
        </is>
      </c>
      <c r="O177" t="inlineStr">
        <is>
          <t/>
        </is>
      </c>
      <c r="P177" t="inlineStr">
        <is>
          <t>τίτλος επενδυτικού βαθμού</t>
        </is>
      </c>
      <c r="Q177" t="inlineStr">
        <is>
          <t>2</t>
        </is>
      </c>
      <c r="R177" t="inlineStr">
        <is>
          <t/>
        </is>
      </c>
      <c r="S177" t="inlineStr">
        <is>
          <t>investment-grade bond</t>
        </is>
      </c>
      <c r="T177" t="inlineStr">
        <is>
          <t>3</t>
        </is>
      </c>
      <c r="U177" t="inlineStr">
        <is>
          <t/>
        </is>
      </c>
      <c r="V177" t="inlineStr">
        <is>
          <t>bono de calidad de inversión</t>
        </is>
      </c>
      <c r="W177" t="inlineStr">
        <is>
          <t>2</t>
        </is>
      </c>
      <c r="X177" t="inlineStr">
        <is>
          <t/>
        </is>
      </c>
      <c r="Y177" t="inlineStr">
        <is>
          <t>investeerimisjärgu võlakiri</t>
        </is>
      </c>
      <c r="Z177" t="inlineStr">
        <is>
          <t>3</t>
        </is>
      </c>
      <c r="AA177" t="inlineStr">
        <is>
          <t/>
        </is>
      </c>
      <c r="AB177" t="inlineStr">
        <is>
          <t/>
        </is>
      </c>
      <c r="AC177" t="inlineStr">
        <is>
          <t/>
        </is>
      </c>
      <c r="AD177" t="inlineStr">
        <is>
          <t/>
        </is>
      </c>
      <c r="AE177" t="inlineStr">
        <is>
          <t>Obligation de premier ordre|Obligation cotée AAA</t>
        </is>
      </c>
      <c r="AF177" t="inlineStr">
        <is>
          <t>4|2</t>
        </is>
      </c>
      <c r="AG177" t="inlineStr">
        <is>
          <t>preferred|admitted</t>
        </is>
      </c>
      <c r="AH177" t="inlineStr">
        <is>
          <t>banna de ghrád infheistíochta</t>
        </is>
      </c>
      <c r="AI177" t="inlineStr">
        <is>
          <t>3</t>
        </is>
      </c>
      <c r="AJ177" t="inlineStr">
        <is>
          <t/>
        </is>
      </c>
      <c r="AK177" t="inlineStr">
        <is>
          <t>obveznica investicijskog razreda</t>
        </is>
      </c>
      <c r="AL177" t="inlineStr">
        <is>
          <t>3</t>
        </is>
      </c>
      <c r="AM177" t="inlineStr">
        <is>
          <t/>
        </is>
      </c>
      <c r="AN177" t="inlineStr">
        <is>
          <t>befektetési minősítésű kötvény</t>
        </is>
      </c>
      <c r="AO177" t="inlineStr">
        <is>
          <t>3</t>
        </is>
      </c>
      <c r="AP177" t="inlineStr">
        <is>
          <t/>
        </is>
      </c>
      <c r="AQ177" t="inlineStr">
        <is>
          <t>bond investment grade|obbligazioni della categoria investimenti.|obbligazioni investment grade</t>
        </is>
      </c>
      <c r="AR177" t="inlineStr">
        <is>
          <t>4|4|4</t>
        </is>
      </c>
      <c r="AS177" t="inlineStr">
        <is>
          <t>||</t>
        </is>
      </c>
      <c r="AT177" t="inlineStr">
        <is>
          <t/>
        </is>
      </c>
      <c r="AU177" t="inlineStr">
        <is>
          <t/>
        </is>
      </c>
      <c r="AV177" t="inlineStr">
        <is>
          <t/>
        </is>
      </c>
      <c r="AW177" t="inlineStr">
        <is>
          <t>investīciju kategorijas obligācija</t>
        </is>
      </c>
      <c r="AX177" t="inlineStr">
        <is>
          <t>3</t>
        </is>
      </c>
      <c r="AY177" t="inlineStr">
        <is>
          <t/>
        </is>
      </c>
      <c r="AZ177" t="inlineStr">
        <is>
          <t/>
        </is>
      </c>
      <c r="BA177" t="inlineStr">
        <is>
          <t/>
        </is>
      </c>
      <c r="BB177" t="inlineStr">
        <is>
          <t/>
        </is>
      </c>
      <c r="BC177" t="inlineStr">
        <is>
          <t/>
        </is>
      </c>
      <c r="BD177" t="inlineStr">
        <is>
          <t/>
        </is>
      </c>
      <c r="BE177" t="inlineStr">
        <is>
          <t/>
        </is>
      </c>
      <c r="BF177" t="inlineStr">
        <is>
          <t>obligacje typu investment-grade|obligacje o ratingu inwestycyjnym</t>
        </is>
      </c>
      <c r="BG177" t="inlineStr">
        <is>
          <t>3|3</t>
        </is>
      </c>
      <c r="BH177" t="inlineStr">
        <is>
          <t>|</t>
        </is>
      </c>
      <c r="BI177" t="inlineStr">
        <is>
          <t>obrigação com grau de investimento</t>
        </is>
      </c>
      <c r="BJ177" t="inlineStr">
        <is>
          <t>2</t>
        </is>
      </c>
      <c r="BK177" t="inlineStr">
        <is>
          <t/>
        </is>
      </c>
      <c r="BL177" t="inlineStr">
        <is>
          <t>obligațiune din categoria investiție</t>
        </is>
      </c>
      <c r="BM177" t="inlineStr">
        <is>
          <t>1</t>
        </is>
      </c>
      <c r="BN177" t="inlineStr">
        <is>
          <t/>
        </is>
      </c>
      <c r="BO177" t="inlineStr">
        <is>
          <t>cenné papiere s investičným stupňom</t>
        </is>
      </c>
      <c r="BP177" t="inlineStr">
        <is>
          <t>2</t>
        </is>
      </c>
      <c r="BQ177" t="inlineStr">
        <is>
          <t/>
        </is>
      </c>
      <c r="BR177" t="inlineStr">
        <is>
          <t>dolgoročne obveznice</t>
        </is>
      </c>
      <c r="BS177" t="inlineStr">
        <is>
          <t>3</t>
        </is>
      </c>
      <c r="BT177" t="inlineStr">
        <is>
          <t/>
        </is>
      </c>
      <c r="BU177" t="inlineStr">
        <is>
          <t>företagsobligation med hög kreditvärdighet</t>
        </is>
      </c>
      <c r="BV177" t="inlineStr">
        <is>
          <t>3</t>
        </is>
      </c>
      <c r="BW177" t="inlineStr">
        <is>
          <t/>
        </is>
      </c>
      <c r="BX177" t="inlineStr">
        <is>
          <t>корпоративни или муниципални облигации с високо качество, чийто рейтинг е от ААА до ВВВ по Standart and Poors и по Fitch’s Investors Service и от Ааа до Ваа по Moody’s Investors Service</t>
        </is>
      </c>
      <c r="BY177" t="inlineStr">
        <is>
          <t/>
        </is>
      </c>
      <c r="BZ177" t="inlineStr">
        <is>
          <t>En obligation, der har fået tildelt ratingen Baa eller højere hos Moody’s eller BBB eller højere hos Standard &amp;amp; Poors. I USA er værdipapirer med investment grade kvalificeret som bankinvestering iflg. lovgivningen for commercial banks. Se også rating.</t>
        </is>
      </c>
      <c r="CA177" t="inlineStr">
        <is>
          <t>festverzinsliche Wertpapiere, die von führenden Ratingagenturen als bonitätsmäßig erstklassig eingestuft wurden</t>
        </is>
      </c>
      <c r="CB177" t="inlineStr">
        <is>
          <t/>
        </is>
      </c>
      <c r="CC177" t="inlineStr">
        <is>
          <t>bond that is assigned a rating in the top four categories by commercial credit rating companies</t>
        </is>
      </c>
      <c r="CD177" t="inlineStr">
        <is>
          <t/>
        </is>
      </c>
      <c r="CE177" t="inlineStr">
        <is>
          <t>väiksema krediidiriskiga võlakiri</t>
        </is>
      </c>
      <c r="CF177" t="inlineStr">
        <is>
          <t/>
        </is>
      </c>
      <c r="CG177" t="inlineStr">
        <is>
          <t>Valeur rapportant un intérêt suivant une échéance qui dépasse un an. La plupart des obligations sont émises par un gouvernement ou une entreprise. Les échéances peuvent atteindre 40 ans. La majorité paient un coupon (intérêt) fixe, mais, dans certains cas peu courants, elles peuvent rapporter un intérêt variable, alors que d’autres seront indexées sur l’inflation. Les émissions affichant une cote de crédit "BBB" et plus (selon le système de notation Dominion Bond Rating Service sont considérées comme étant "de premier ordre".</t>
        </is>
      </c>
      <c r="CH177" t="inlineStr">
        <is>
          <t/>
        </is>
      </c>
      <c r="CI177" t="inlineStr">
        <is>
          <t/>
        </is>
      </c>
      <c r="CJ177" t="inlineStr">
        <is>
          <t/>
        </is>
      </c>
      <c r="CK177" t="inlineStr">
        <is>
          <t>"Un'obbligazione è definita investment grade se la sua qualità creditizia è BBB- o superiore secondo Standard &amp;amp; Poor's oppure Baa3 o superiore secondo Moody's oppure BBB(basso)."</t>
        </is>
      </c>
      <c r="CL177" t="inlineStr">
        <is>
          <t/>
        </is>
      </c>
      <c r="CM177" t="inlineStr">
        <is>
          <t/>
        </is>
      </c>
      <c r="CN177" t="inlineStr">
        <is>
          <t/>
        </is>
      </c>
      <c r="CO177" t="inlineStr">
        <is>
          <t/>
        </is>
      </c>
      <c r="CP177" t="inlineStr">
        <is>
          <t>obligacje
posiadające rating BBB lub wyższy, które są postrzegane są jako
bezpieczniejsze, ale i oferujące niższe oprocentowanie</t>
        </is>
      </c>
      <c r="CQ177" t="inlineStr">
        <is>
          <t>Avaliação positiva atribuída pelas agências de rating a obrigações ou títulos de crédito que permitem classificar o risco de investimento em determinado país.</t>
        </is>
      </c>
      <c r="CR177" t="inlineStr">
        <is>
          <t/>
        </is>
      </c>
      <c r="CS177" t="inlineStr">
        <is>
          <t>Za cenné papiere s investičným stupňom (investment grade) sa považujú cenné papiere, ktoré majú od S&amp;amp;P rating BBB- alebo od Moody´s Baa3 a vyšší.</t>
        </is>
      </c>
      <c r="CT177" t="inlineStr">
        <is>
          <t/>
        </is>
      </c>
      <c r="CU177" t="inlineStr">
        <is>
          <t>Obligationer från företag med hög kreditvärdighet kallas för "investment grade". De skiljer sig från företagsobligationer från bolag med lägre kreditvärdighet som kallas "high yield".</t>
        </is>
      </c>
    </row>
    <row r="178">
      <c r="A178" s="1" t="str">
        <f>HYPERLINK("https://iate.europa.eu/entry/result/3561697/all", "3561697")</f>
        <v>3561697</v>
      </c>
      <c r="B178" t="inlineStr">
        <is>
          <t>FINANCE</t>
        </is>
      </c>
      <c r="C178" t="inlineStr">
        <is>
          <t>FINANCE|financial institutions and credit</t>
        </is>
      </c>
      <c r="D178" t="inlineStr">
        <is>
          <t>план за възстановяване на група</t>
        </is>
      </c>
      <c r="E178" t="inlineStr">
        <is>
          <t>3</t>
        </is>
      </c>
      <c r="F178" t="inlineStr">
        <is>
          <t/>
        </is>
      </c>
      <c r="G178" t="inlineStr">
        <is>
          <t/>
        </is>
      </c>
      <c r="H178" t="inlineStr">
        <is>
          <t/>
        </is>
      </c>
      <c r="I178" t="inlineStr">
        <is>
          <t/>
        </is>
      </c>
      <c r="J178" t="inlineStr">
        <is>
          <t/>
        </is>
      </c>
      <c r="K178" t="inlineStr">
        <is>
          <t/>
        </is>
      </c>
      <c r="L178" t="inlineStr">
        <is>
          <t/>
        </is>
      </c>
      <c r="M178" t="inlineStr">
        <is>
          <t>Gruppensanierungsplan</t>
        </is>
      </c>
      <c r="N178" t="inlineStr">
        <is>
          <t>2</t>
        </is>
      </c>
      <c r="O178" t="inlineStr">
        <is>
          <t/>
        </is>
      </c>
      <c r="P178" t="inlineStr">
        <is>
          <t>σχέδιο ανάκαμψης ομίλου</t>
        </is>
      </c>
      <c r="Q178" t="inlineStr">
        <is>
          <t>3</t>
        </is>
      </c>
      <c r="R178" t="inlineStr">
        <is>
          <t/>
        </is>
      </c>
      <c r="S178" t="inlineStr">
        <is>
          <t>group recovery plan</t>
        </is>
      </c>
      <c r="T178" t="inlineStr">
        <is>
          <t>3</t>
        </is>
      </c>
      <c r="U178" t="inlineStr">
        <is>
          <t/>
        </is>
      </c>
      <c r="V178" t="inlineStr">
        <is>
          <t>plan de reestructuración de grupo</t>
        </is>
      </c>
      <c r="W178" t="inlineStr">
        <is>
          <t>3</t>
        </is>
      </c>
      <c r="X178" t="inlineStr">
        <is>
          <t/>
        </is>
      </c>
      <c r="Y178" t="inlineStr">
        <is>
          <t/>
        </is>
      </c>
      <c r="Z178" t="inlineStr">
        <is>
          <t/>
        </is>
      </c>
      <c r="AA178" t="inlineStr">
        <is>
          <t/>
        </is>
      </c>
      <c r="AB178" t="inlineStr">
        <is>
          <t>konsernin elvytyssuunnitelma</t>
        </is>
      </c>
      <c r="AC178" t="inlineStr">
        <is>
          <t>3</t>
        </is>
      </c>
      <c r="AD178" t="inlineStr">
        <is>
          <t/>
        </is>
      </c>
      <c r="AE178" t="inlineStr">
        <is>
          <t>plan de redressement de groupe</t>
        </is>
      </c>
      <c r="AF178" t="inlineStr">
        <is>
          <t>2</t>
        </is>
      </c>
      <c r="AG178" t="inlineStr">
        <is>
          <t/>
        </is>
      </c>
      <c r="AH178" t="inlineStr">
        <is>
          <t/>
        </is>
      </c>
      <c r="AI178" t="inlineStr">
        <is>
          <t/>
        </is>
      </c>
      <c r="AJ178" t="inlineStr">
        <is>
          <t/>
        </is>
      </c>
      <c r="AK178" t="inlineStr">
        <is>
          <t>plan oporavka grupe</t>
        </is>
      </c>
      <c r="AL178" t="inlineStr">
        <is>
          <t>4</t>
        </is>
      </c>
      <c r="AM178" t="inlineStr">
        <is>
          <t/>
        </is>
      </c>
      <c r="AN178" t="inlineStr">
        <is>
          <t/>
        </is>
      </c>
      <c r="AO178" t="inlineStr">
        <is>
          <t/>
        </is>
      </c>
      <c r="AP178" t="inlineStr">
        <is>
          <t/>
        </is>
      </c>
      <c r="AQ178" t="inlineStr">
        <is>
          <t>piano di risanamento di gruppo</t>
        </is>
      </c>
      <c r="AR178" t="inlineStr">
        <is>
          <t>3</t>
        </is>
      </c>
      <c r="AS178" t="inlineStr">
        <is>
          <t/>
        </is>
      </c>
      <c r="AT178" t="inlineStr">
        <is>
          <t>grupės gaivinimo planas</t>
        </is>
      </c>
      <c r="AU178" t="inlineStr">
        <is>
          <t>3</t>
        </is>
      </c>
      <c r="AV178" t="inlineStr">
        <is>
          <t/>
        </is>
      </c>
      <c r="AW178" t="inlineStr">
        <is>
          <t>grupas atveseļošanas plāns</t>
        </is>
      </c>
      <c r="AX178" t="inlineStr">
        <is>
          <t>3</t>
        </is>
      </c>
      <c r="AY178" t="inlineStr">
        <is>
          <t/>
        </is>
      </c>
      <c r="AZ178" t="inlineStr">
        <is>
          <t>pjan ta' rkupru tal-grupp</t>
        </is>
      </c>
      <c r="BA178" t="inlineStr">
        <is>
          <t>3</t>
        </is>
      </c>
      <c r="BB178" t="inlineStr">
        <is>
          <t/>
        </is>
      </c>
      <c r="BC178" t="inlineStr">
        <is>
          <t/>
        </is>
      </c>
      <c r="BD178" t="inlineStr">
        <is>
          <t/>
        </is>
      </c>
      <c r="BE178" t="inlineStr">
        <is>
          <t/>
        </is>
      </c>
      <c r="BF178" t="inlineStr">
        <is>
          <t>grupowy plan naprawy</t>
        </is>
      </c>
      <c r="BG178" t="inlineStr">
        <is>
          <t>2</t>
        </is>
      </c>
      <c r="BH178" t="inlineStr">
        <is>
          <t/>
        </is>
      </c>
      <c r="BI178" t="inlineStr">
        <is>
          <t>plano de recuperação de grupo</t>
        </is>
      </c>
      <c r="BJ178" t="inlineStr">
        <is>
          <t>3</t>
        </is>
      </c>
      <c r="BK178" t="inlineStr">
        <is>
          <t/>
        </is>
      </c>
      <c r="BL178" t="inlineStr">
        <is>
          <t>plan de redresare a grupului</t>
        </is>
      </c>
      <c r="BM178" t="inlineStr">
        <is>
          <t>2</t>
        </is>
      </c>
      <c r="BN178" t="inlineStr">
        <is>
          <t/>
        </is>
      </c>
      <c r="BO178" t="inlineStr">
        <is>
          <t>plán ozdravenia na úrovni skupiny</t>
        </is>
      </c>
      <c r="BP178" t="inlineStr">
        <is>
          <t>3</t>
        </is>
      </c>
      <c r="BQ178" t="inlineStr">
        <is>
          <t/>
        </is>
      </c>
      <c r="BR178" t="inlineStr">
        <is>
          <t>načrt sanacije skupine</t>
        </is>
      </c>
      <c r="BS178" t="inlineStr">
        <is>
          <t>3</t>
        </is>
      </c>
      <c r="BT178" t="inlineStr">
        <is>
          <t/>
        </is>
      </c>
      <c r="BU178" t="inlineStr">
        <is>
          <t/>
        </is>
      </c>
      <c r="BV178" t="inlineStr">
        <is>
          <t/>
        </is>
      </c>
      <c r="BW178" t="inlineStr">
        <is>
          <t/>
        </is>
      </c>
      <c r="BX178" t="inlineStr">
        <is>
          <t>план за възстановяване на група, изготвен и поддържан в съответствие с член 7 от Директива 2014/59/ЕС</t>
        </is>
      </c>
      <c r="BY178" t="inlineStr">
        <is>
          <t/>
        </is>
      </c>
      <c r="BZ178" t="inlineStr">
        <is>
          <t/>
        </is>
      </c>
      <c r="CA178" t="inlineStr">
        <is>
          <t>von einem Mutterunternehmen erstellter und fortgeschriebener Sanierungsplan, in dem Maßnahmen aufzeigt werden, die auf der Ebene des Mutterunternehmens und der einzelnen Tochterunternehmen durchzuführen sind</t>
        </is>
      </c>
      <c r="CB178" t="inlineStr">
        <is>
          <t>έγγραφο το οποίο προβλέπει τη λήψη μέτρων όσον αφορά έναν όμιλο ή ένα ίδρυμα στο πλαίσιο ομίλου, κατά την έννοια της οδηγίας για την ανάκαμψη και την εξυγίανση, και το οποίο έχει ως στόχο να επιτευχθεί η σταθεροποίηση του ομίλου ως συνόλου ή οποιουδήποτε ιδρύματος του ομίλου, όταν βρίσκεται σε κατάσταση πίεσης, ούτως ώστε να αντιμετωπιστούν ή να εξαλειφθούν τα αίτια των δυσχερειών και να αποκατασταθεί η χρηματοοικονομική θέση του ομίλου ή του συγκεκριμένου ιδρύματος</t>
        </is>
      </c>
      <c r="CC178" t="inlineStr">
        <is>
          <t>group recovery plan drawn up and maintained in accordance with Article 7</t>
        </is>
      </c>
      <c r="CD178" t="inlineStr">
        <is>
          <t>Plan de reestructuración de grupo que tiene como finalidad lograr la estabilización del grupo en su conjunto, o de cualquier entidad del grupo, cuando se encuentre en situación de tensión a fin de corregir o eliminar las causas que la hubieran provocado y restablecer la posición financiera del grupo o de la entidad en cuestión, teniendo en cuenta al mismo tiempo la posición financiera de las demás entidades del grupo.</t>
        </is>
      </c>
      <c r="CE178" t="inlineStr">
        <is>
          <t/>
        </is>
      </c>
      <c r="CF178" t="inlineStr">
        <is>
          <t/>
        </is>
      </c>
      <c r="CG178" t="inlineStr">
        <is>
          <t>programme qui, au cours d'une procédure collective, est présenté en vue d'organiser la continuation de l'entreprise ou de procéder à sa cession</t>
        </is>
      </c>
      <c r="CH178" t="inlineStr">
        <is>
          <t/>
        </is>
      </c>
      <c r="CI178" t="inlineStr">
        <is>
          <t/>
        </is>
      </c>
      <c r="CJ178" t="inlineStr">
        <is>
          <t/>
        </is>
      </c>
      <c r="CK178" t="inlineStr">
        <is>
          <t>piano preparato e aggiornato da un ente che prevede, attraverso misure intraprese dalla direzione dell’ente o da un’entità del gruppo, il ripristino della situazione finanziaria a seguito di un deterioramento significativo</t>
        </is>
      </c>
      <c r="CL178" t="inlineStr">
        <is>
          <t>pagal 7 straipsnį parengtas ir prižiūrimas grupės gaivinimo planas</t>
        </is>
      </c>
      <c r="CM178" t="inlineStr">
        <is>
          <t>grupas atveseļošanas plāns, ko izstrādā un uztur saskaņā ar 7. pantu visai Savienības mātesuzņēmuma vadītajai grupai kopumā</t>
        </is>
      </c>
      <c r="CN178" t="inlineStr">
        <is>
          <t>programm li, waqt proċedura kollettiva, huwa ppreżentat sabiex jorganizza il-kontinwità tal-kumpanija jew jipproċedi bit-trasferiment tagħha</t>
        </is>
      </c>
      <c r="CO178" t="inlineStr">
        <is>
          <t/>
        </is>
      </c>
      <c r="CP178" t="inlineStr">
        <is>
          <t>plan naprawy dla grupy,
na której czele stoi unijna jednostka dominująca jako całość</t>
        </is>
      </c>
      <c r="CQ178" t="inlineStr">
        <is>
          <t>&lt;i&gt;Plano de recuperação&lt;/i&gt; [&lt;a href="/entry/result/824259/all" id="ENTRY_TO_ENTRY_CONVERTER" target="_blank"&gt;IATE:824259&lt;/a&gt; ] que estabelece as medidas que um grupo de instituições de crédito ou empresas de investimento em dificuldade financeira deverá tomar para recuperar o grupo no seu todo. O plano é elaborado pela empresa-mãe do grupo e apresentado à 
&lt;i&gt;autoridade responsável pela supervisão em base consolidada&lt;/i&gt; [&lt;a href="/entry/result/2250016/all" id="ENTRY_TO_ENTRY_CONVERTER" target="_blank"&gt;IATE:2250016&lt;/a&gt; ].</t>
        </is>
      </c>
      <c r="CR178" t="inlineStr">
        <is>
          <t>plan destinat unui grup în ansamblul său, în frunte cu întreprinderea-mamă, care urmăreşte stabilizarea grupului în ansamblu sau stabilizarea unei instituții din grup, atunci când aceasta se află în criză, astfel încât să se soluționeze sau să se elimine cauzele dificultății și să se restabilească poziția financiară a grupului sau a instituției în cauză, ținând seama în același timp de poziția financiară a altor entități ale grupului</t>
        </is>
      </c>
      <c r="CS178" t="inlineStr">
        <is>
          <t>plán, ktorý materské spoločnosti v Únii vypracúvajú pre skupinu ako celok a predkladajú ho orgánu vykonávajúcemu dohľad na konsolidovanom základe, pričom v ňom určia opatrenia, ktoré môže byť potrebné vykonávať na úrovni materskej spoločnosti v Únii a na úrovni každej dcérskej spoločnosti</t>
        </is>
      </c>
      <c r="CT178" t="inlineStr">
        <is>
          <t>načrt, katerega cilj je doseči stabilizacijo skupine kot celote ali
katere koli institucije v skupini, če je v težavah, da se razrešijo ali
odpravijo razlogi za težave in izboljša finančni položaj zadevne skupine ali
institucije, pri čemer se upošteva finančni položaj drugih subjektov v skupini</t>
        </is>
      </c>
      <c r="CU178" t="inlineStr">
        <is>
          <t/>
        </is>
      </c>
    </row>
    <row r="179">
      <c r="A179" s="1" t="str">
        <f>HYPERLINK("https://iate.europa.eu/entry/result/116572/all", "116572")</f>
        <v>116572</v>
      </c>
      <c r="B179" t="inlineStr">
        <is>
          <t>INTERNATIONAL ORGANISATIONS;FINANCE</t>
        </is>
      </c>
      <c r="C179" t="inlineStr">
        <is>
          <t>INTERNATIONAL ORGANISATIONS|European organisations;FINANCE</t>
        </is>
      </c>
      <c r="D179" t="inlineStr">
        <is>
          <t/>
        </is>
      </c>
      <c r="E179" t="inlineStr">
        <is>
          <t/>
        </is>
      </c>
      <c r="F179" t="inlineStr">
        <is>
          <t/>
        </is>
      </c>
      <c r="G179" t="inlineStr">
        <is>
          <t/>
        </is>
      </c>
      <c r="H179" t="inlineStr">
        <is>
          <t/>
        </is>
      </c>
      <c r="I179" t="inlineStr">
        <is>
          <t/>
        </is>
      </c>
      <c r="J179" t="inlineStr">
        <is>
          <t>Sammenslutningen af Europæiske Børser</t>
        </is>
      </c>
      <c r="K179" t="inlineStr">
        <is>
          <t>1</t>
        </is>
      </c>
      <c r="L179" t="inlineStr">
        <is>
          <t/>
        </is>
      </c>
      <c r="M179" t="inlineStr">
        <is>
          <t>Verband der Europäischen Wertpapierbörsen</t>
        </is>
      </c>
      <c r="N179" t="inlineStr">
        <is>
          <t>1</t>
        </is>
      </c>
      <c r="O179" t="inlineStr">
        <is>
          <t/>
        </is>
      </c>
      <c r="P179" t="inlineStr">
        <is>
          <t>Ένωση ευρωπαϊκών χρηματιστηρίων</t>
        </is>
      </c>
      <c r="Q179" t="inlineStr">
        <is>
          <t>3</t>
        </is>
      </c>
      <c r="R179" t="inlineStr">
        <is>
          <t/>
        </is>
      </c>
      <c r="S179" t="inlineStr">
        <is>
          <t>Federation of European Securities Exchanges|FESE|Federation of European Stock Exchanges</t>
        </is>
      </c>
      <c r="T179" t="inlineStr">
        <is>
          <t>3|3|3</t>
        </is>
      </c>
      <c r="U179" t="inlineStr">
        <is>
          <t>||obsolete</t>
        </is>
      </c>
      <c r="V179" t="inlineStr">
        <is>
          <t>Federación de Bolsas Europeas|FBE</t>
        </is>
      </c>
      <c r="W179" t="inlineStr">
        <is>
          <t>1|1</t>
        </is>
      </c>
      <c r="X179" t="inlineStr">
        <is>
          <t>|</t>
        </is>
      </c>
      <c r="Y179" t="inlineStr">
        <is>
          <t/>
        </is>
      </c>
      <c r="Z179" t="inlineStr">
        <is>
          <t/>
        </is>
      </c>
      <c r="AA179" t="inlineStr">
        <is>
          <t/>
        </is>
      </c>
      <c r="AB179" t="inlineStr">
        <is>
          <t/>
        </is>
      </c>
      <c r="AC179" t="inlineStr">
        <is>
          <t/>
        </is>
      </c>
      <c r="AD179" t="inlineStr">
        <is>
          <t/>
        </is>
      </c>
      <c r="AE179" t="inlineStr">
        <is>
          <t>Fédération des bourses de valeurs européennes|Fédération des Bourses européennes|FBE</t>
        </is>
      </c>
      <c r="AF179" t="inlineStr">
        <is>
          <t>0|1|1</t>
        </is>
      </c>
      <c r="AG179" t="inlineStr">
        <is>
          <t>||</t>
        </is>
      </c>
      <c r="AH179" t="inlineStr">
        <is>
          <t/>
        </is>
      </c>
      <c r="AI179" t="inlineStr">
        <is>
          <t/>
        </is>
      </c>
      <c r="AJ179" t="inlineStr">
        <is>
          <t/>
        </is>
      </c>
      <c r="AK179" t="inlineStr">
        <is>
          <t/>
        </is>
      </c>
      <c r="AL179" t="inlineStr">
        <is>
          <t/>
        </is>
      </c>
      <c r="AM179" t="inlineStr">
        <is>
          <t/>
        </is>
      </c>
      <c r="AN179" t="inlineStr">
        <is>
          <t>Európai Tőzsdeszövetség</t>
        </is>
      </c>
      <c r="AO179" t="inlineStr">
        <is>
          <t>2</t>
        </is>
      </c>
      <c r="AP179" t="inlineStr">
        <is>
          <t/>
        </is>
      </c>
      <c r="AQ179" t="inlineStr">
        <is>
          <t>Federation of European Securities Exchanges|FESE</t>
        </is>
      </c>
      <c r="AR179" t="inlineStr">
        <is>
          <t>3|3</t>
        </is>
      </c>
      <c r="AS179" t="inlineStr">
        <is>
          <t>|</t>
        </is>
      </c>
      <c r="AT179" t="inlineStr">
        <is>
          <t>Europos vertybinių popierių biržų federacija</t>
        </is>
      </c>
      <c r="AU179" t="inlineStr">
        <is>
          <t>3</t>
        </is>
      </c>
      <c r="AV179" t="inlineStr">
        <is>
          <t/>
        </is>
      </c>
      <c r="AW179" t="inlineStr">
        <is>
          <t/>
        </is>
      </c>
      <c r="AX179" t="inlineStr">
        <is>
          <t/>
        </is>
      </c>
      <c r="AY179" t="inlineStr">
        <is>
          <t/>
        </is>
      </c>
      <c r="AZ179" t="inlineStr">
        <is>
          <t/>
        </is>
      </c>
      <c r="BA179" t="inlineStr">
        <is>
          <t/>
        </is>
      </c>
      <c r="BB179" t="inlineStr">
        <is>
          <t/>
        </is>
      </c>
      <c r="BC179" t="inlineStr">
        <is>
          <t>Federatie van Europese Effectenbeurzen</t>
        </is>
      </c>
      <c r="BD179" t="inlineStr">
        <is>
          <t>1</t>
        </is>
      </c>
      <c r="BE179" t="inlineStr">
        <is>
          <t/>
        </is>
      </c>
      <c r="BF179" t="inlineStr">
        <is>
          <t>Federacja Europejskich Giełd Papierów Wartościowych</t>
        </is>
      </c>
      <c r="BG179" t="inlineStr">
        <is>
          <t>3</t>
        </is>
      </c>
      <c r="BH179" t="inlineStr">
        <is>
          <t/>
        </is>
      </c>
      <c r="BI179" t="inlineStr">
        <is>
          <t>Federação das Bolsas de Valores Europeias|FESE|federação europeia das bolsas de valores</t>
        </is>
      </c>
      <c r="BJ179" t="inlineStr">
        <is>
          <t>1|1|1</t>
        </is>
      </c>
      <c r="BK179" t="inlineStr">
        <is>
          <t>||</t>
        </is>
      </c>
      <c r="BL179" t="inlineStr">
        <is>
          <t/>
        </is>
      </c>
      <c r="BM179" t="inlineStr">
        <is>
          <t/>
        </is>
      </c>
      <c r="BN179" t="inlineStr">
        <is>
          <t/>
        </is>
      </c>
      <c r="BO179" t="inlineStr">
        <is>
          <t/>
        </is>
      </c>
      <c r="BP179" t="inlineStr">
        <is>
          <t/>
        </is>
      </c>
      <c r="BQ179" t="inlineStr">
        <is>
          <t/>
        </is>
      </c>
      <c r="BR179" t="inlineStr">
        <is>
          <t/>
        </is>
      </c>
      <c r="BS179" t="inlineStr">
        <is>
          <t/>
        </is>
      </c>
      <c r="BT179" t="inlineStr">
        <is>
          <t/>
        </is>
      </c>
      <c r="BU179" t="inlineStr">
        <is>
          <t/>
        </is>
      </c>
      <c r="BV179" t="inlineStr">
        <is>
          <t/>
        </is>
      </c>
      <c r="BW179" t="inlineStr">
        <is>
          <t/>
        </is>
      </c>
      <c r="BX179" t="inlineStr">
        <is>
          <t/>
        </is>
      </c>
      <c r="BY179" t="inlineStr">
        <is>
          <t/>
        </is>
      </c>
      <c r="BZ179" t="inlineStr">
        <is>
          <t/>
        </is>
      </c>
      <c r="CA179" t="inlineStr">
        <is>
          <t/>
        </is>
      </c>
      <c r="CB179" t="inlineStr">
        <is>
          <t/>
        </is>
      </c>
      <c r="CC179" t="inlineStr">
        <is>
          <t/>
        </is>
      </c>
      <c r="CD179" t="inlineStr">
        <is>
          <t/>
        </is>
      </c>
      <c r="CE179" t="inlineStr">
        <is>
          <t/>
        </is>
      </c>
      <c r="CF179" t="inlineStr">
        <is>
          <t/>
        </is>
      </c>
      <c r="CG179" t="inlineStr">
        <is>
          <t>association
professionnelle des bourses européennes, chargée de promouvoir la coopération
entre ses membres et leurs intérêts auprès des autorités européennes</t>
        </is>
      </c>
      <c r="CH179" t="inlineStr">
        <is>
          <t/>
        </is>
      </c>
      <c r="CI179" t="inlineStr">
        <is>
          <t/>
        </is>
      </c>
      <c r="CJ179" t="inlineStr">
        <is>
          <t/>
        </is>
      </c>
      <c r="CK179" t="inlineStr">
        <is>
          <t>associazione di settore che rappresenta gli
operatori delle borse e di altri segmenti del mercato europeo, incluse le borse
valori, gli strumenti finanziari derivati, le borse dell'energia e le borse
merci</t>
        </is>
      </c>
      <c r="CL179" t="inlineStr">
        <is>
          <t/>
        </is>
      </c>
      <c r="CM179" t="inlineStr">
        <is>
          <t/>
        </is>
      </c>
      <c r="CN179" t="inlineStr">
        <is>
          <t/>
        </is>
      </c>
      <c r="CO179" t="inlineStr">
        <is>
          <t/>
        </is>
      </c>
      <c r="CP179" t="inlineStr">
        <is>
          <t/>
        </is>
      </c>
      <c r="CQ179" t="inlineStr">
        <is>
          <t/>
        </is>
      </c>
      <c r="CR179" t="inlineStr">
        <is>
          <t/>
        </is>
      </c>
      <c r="CS179" t="inlineStr">
        <is>
          <t/>
        </is>
      </c>
      <c r="CT179" t="inlineStr">
        <is>
          <t/>
        </is>
      </c>
      <c r="CU179" t="inlineStr">
        <is>
          <t/>
        </is>
      </c>
    </row>
    <row r="180">
      <c r="A180" s="1" t="str">
        <f>HYPERLINK("https://iate.europa.eu/entry/result/755211/all", "755211")</f>
        <v>755211</v>
      </c>
      <c r="B180" t="inlineStr">
        <is>
          <t>FINANCE</t>
        </is>
      </c>
      <c r="C180" t="inlineStr">
        <is>
          <t>FINANCE|free movement of capital|financial market</t>
        </is>
      </c>
      <c r="D180" t="inlineStr">
        <is>
          <t>джънк облигация</t>
        </is>
      </c>
      <c r="E180" t="inlineStr">
        <is>
          <t>3</t>
        </is>
      </c>
      <c r="F180" t="inlineStr">
        <is>
          <t/>
        </is>
      </c>
      <c r="G180" t="inlineStr">
        <is>
          <t/>
        </is>
      </c>
      <c r="H180" t="inlineStr">
        <is>
          <t/>
        </is>
      </c>
      <c r="I180" t="inlineStr">
        <is>
          <t/>
        </is>
      </c>
      <c r="J180" t="inlineStr">
        <is>
          <t>junk bonds|spekulationsobligation</t>
        </is>
      </c>
      <c r="K180" t="inlineStr">
        <is>
          <t>4|3</t>
        </is>
      </c>
      <c r="L180" t="inlineStr">
        <is>
          <t>|</t>
        </is>
      </c>
      <c r="M180" t="inlineStr">
        <is>
          <t>Risikoanleihe|Schrottanleihe|Ramschanleihe|spekulative Anleihe mit hohem Ausfallrisiko|Hochzinsanleihe</t>
        </is>
      </c>
      <c r="N180" t="inlineStr">
        <is>
          <t>3|3|3|3|3</t>
        </is>
      </c>
      <c r="O180" t="inlineStr">
        <is>
          <t>||||</t>
        </is>
      </c>
      <c r="P180" t="inlineStr">
        <is>
          <t>ομόλογο υψηλού κινδύνου</t>
        </is>
      </c>
      <c r="Q180" t="inlineStr">
        <is>
          <t>3</t>
        </is>
      </c>
      <c r="R180" t="inlineStr">
        <is>
          <t/>
        </is>
      </c>
      <c r="S180" t="inlineStr">
        <is>
          <t>high-yield bond|junk bond|speculative bond|speculative-grade bond</t>
        </is>
      </c>
      <c r="T180" t="inlineStr">
        <is>
          <t>3|3|3|3</t>
        </is>
      </c>
      <c r="U180" t="inlineStr">
        <is>
          <t>|||</t>
        </is>
      </c>
      <c r="V180" t="inlineStr">
        <is>
          <t>bono basura|bono de alto rendimiento|bono chatarra|obligación especulativa</t>
        </is>
      </c>
      <c r="W180" t="inlineStr">
        <is>
          <t>3|3|3|3</t>
        </is>
      </c>
      <c r="X180" t="inlineStr">
        <is>
          <t>|||</t>
        </is>
      </c>
      <c r="Y180" t="inlineStr">
        <is>
          <t>spekulatiivne võlakiri|rämpsvõlakiri</t>
        </is>
      </c>
      <c r="Z180" t="inlineStr">
        <is>
          <t>3|3</t>
        </is>
      </c>
      <c r="AA180" t="inlineStr">
        <is>
          <t>|</t>
        </is>
      </c>
      <c r="AB180" t="inlineStr">
        <is>
          <t>roskalaina|korkean tuoton laina|junk bond|vakuudeton vaihtovelkakirjalaina</t>
        </is>
      </c>
      <c r="AC180" t="inlineStr">
        <is>
          <t>2|3|1|1</t>
        </is>
      </c>
      <c r="AD180" t="inlineStr">
        <is>
          <t>|||</t>
        </is>
      </c>
      <c r="AE180" t="inlineStr">
        <is>
          <t>obligation pourrie|obligation déclassée|obligation à risque et rendement élevés|obligation à haut risque|obligation de pacotille|obligation spéculative|junk bond</t>
        </is>
      </c>
      <c r="AF180" t="inlineStr">
        <is>
          <t>3|1|1|3|3|3|3</t>
        </is>
      </c>
      <c r="AG180" t="inlineStr">
        <is>
          <t>||||||</t>
        </is>
      </c>
      <c r="AH180" t="inlineStr">
        <is>
          <t/>
        </is>
      </c>
      <c r="AI180" t="inlineStr">
        <is>
          <t/>
        </is>
      </c>
      <c r="AJ180" t="inlineStr">
        <is>
          <t/>
        </is>
      </c>
      <c r="AK180" t="inlineStr">
        <is>
          <t/>
        </is>
      </c>
      <c r="AL180" t="inlineStr">
        <is>
          <t/>
        </is>
      </c>
      <c r="AM180" t="inlineStr">
        <is>
          <t/>
        </is>
      </c>
      <c r="AN180" t="inlineStr">
        <is>
          <t>bóvlikötvény|spekulatív kötvény</t>
        </is>
      </c>
      <c r="AO180" t="inlineStr">
        <is>
          <t>3|3</t>
        </is>
      </c>
      <c r="AP180" t="inlineStr">
        <is>
          <t>|</t>
        </is>
      </c>
      <c r="AQ180" t="inlineStr">
        <is>
          <t>titolo spazzatura|obbligazione speculativa|junk bond|obbligazione ad alto rischio</t>
        </is>
      </c>
      <c r="AR180" t="inlineStr">
        <is>
          <t>3|3|2|2</t>
        </is>
      </c>
      <c r="AS180" t="inlineStr">
        <is>
          <t>|||</t>
        </is>
      </c>
      <c r="AT180" t="inlineStr">
        <is>
          <t>didelio pajamingumo obligacija</t>
        </is>
      </c>
      <c r="AU180" t="inlineStr">
        <is>
          <t>3</t>
        </is>
      </c>
      <c r="AV180" t="inlineStr">
        <is>
          <t/>
        </is>
      </c>
      <c r="AW180" t="inlineStr">
        <is>
          <t/>
        </is>
      </c>
      <c r="AX180" t="inlineStr">
        <is>
          <t/>
        </is>
      </c>
      <c r="AY180" t="inlineStr">
        <is>
          <t/>
        </is>
      </c>
      <c r="AZ180" t="inlineStr">
        <is>
          <t/>
        </is>
      </c>
      <c r="BA180" t="inlineStr">
        <is>
          <t/>
        </is>
      </c>
      <c r="BB180" t="inlineStr">
        <is>
          <t/>
        </is>
      </c>
      <c r="BC180" t="inlineStr">
        <is>
          <t>speculatieve obligatie|junk bonds</t>
        </is>
      </c>
      <c r="BD180" t="inlineStr">
        <is>
          <t>3|3</t>
        </is>
      </c>
      <c r="BE180" t="inlineStr">
        <is>
          <t>|</t>
        </is>
      </c>
      <c r="BF180" t="inlineStr">
        <is>
          <t>obligacja śmieciowa|obligacja o wysokiej rentowności</t>
        </is>
      </c>
      <c r="BG180" t="inlineStr">
        <is>
          <t>3|3</t>
        </is>
      </c>
      <c r="BH180" t="inlineStr">
        <is>
          <t>|</t>
        </is>
      </c>
      <c r="BI180" t="inlineStr">
        <is>
          <t>obrigações de rebotalho|obrigação de alto risco|obrigação especulativa</t>
        </is>
      </c>
      <c r="BJ180" t="inlineStr">
        <is>
          <t>2|2|3</t>
        </is>
      </c>
      <c r="BK180" t="inlineStr">
        <is>
          <t>||</t>
        </is>
      </c>
      <c r="BL180" t="inlineStr">
        <is>
          <t>obligațiune cu risc ridicat|obligațiune speculativă</t>
        </is>
      </c>
      <c r="BM180" t="inlineStr">
        <is>
          <t>3|3</t>
        </is>
      </c>
      <c r="BN180" t="inlineStr">
        <is>
          <t>|</t>
        </is>
      </c>
      <c r="BO180" t="inlineStr">
        <is>
          <t>prašivý dlhopis|junk bond</t>
        </is>
      </c>
      <c r="BP180" t="inlineStr">
        <is>
          <t>3|3</t>
        </is>
      </c>
      <c r="BQ180" t="inlineStr">
        <is>
          <t>|</t>
        </is>
      </c>
      <c r="BR180" t="inlineStr">
        <is>
          <t/>
        </is>
      </c>
      <c r="BS180" t="inlineStr">
        <is>
          <t/>
        </is>
      </c>
      <c r="BT180" t="inlineStr">
        <is>
          <t/>
        </is>
      </c>
      <c r="BU180" t="inlineStr">
        <is>
          <t>högavkastande obligation|skräpobligation|högriskobligation</t>
        </is>
      </c>
      <c r="BV180" t="inlineStr">
        <is>
          <t>2|2|2</t>
        </is>
      </c>
      <c r="BW180" t="inlineStr">
        <is>
          <t>||</t>
        </is>
      </c>
      <c r="BX180" t="inlineStr">
        <is>
          <t>високорискова и високодоходна облигация</t>
        </is>
      </c>
      <c r="BY180" t="inlineStr">
        <is>
          <t/>
        </is>
      </c>
      <c r="BZ180" t="inlineStr">
        <is>
          <t>"Junk bond: risikobetonet obligation udstedt af låntagere med en kreditværdighed, der normalt ville udelukke dem fra markedet, el. værdipapirer, der handles til kurser langt under pari, f.eks. grundet manglende afdrag." (Internationale finansielle udtryk og forkortelser, Den Danske Bank 1990)</t>
        </is>
      </c>
      <c r="CA180" t="inlineStr">
        <is>
          <t>hochverzinsliche Schuldverschreibung von Emittenten schlechter Bonität, deshalb mit hohem Risiko</t>
        </is>
      </c>
      <c r="CB180" t="inlineStr">
        <is>
          <t>επισφαλές ομόλογο με υψηλή απόδοση</t>
        </is>
      </c>
      <c r="CC180" t="inlineStr">
        <is>
          <t>high-yield or non-investment-grade bond</t>
        </is>
      </c>
      <c r="CD180" t="inlineStr">
        <is>
          <t>Bono emitido por sociedades creadas para realizar determinadas operaciones financieras, especialmente de compra de sociedades, por medio de diferentes técnicas como las "opas hostiles", o bien por sociedades con poca solvencia y alto riesgo. Suelen prometer altos rendimientos por su elevado nivel de riesgo.</t>
        </is>
      </c>
      <c r="CE180" t="inlineStr">
        <is>
          <t>suurema krediidiriskiga võlakiri</t>
        </is>
      </c>
      <c r="CF180" t="inlineStr">
        <is>
          <t>joukkolaina, jonka laskijan luottokelpoisuus on luokiteltu huonoksi eli yrityksen konkurssin riski on kasvanut huomattavasti</t>
        </is>
      </c>
      <c r="CG180" t="inlineStr">
        <is>
          <t>obligations spéculatives, à haut risque, émises par des sociétés considérées comme de mauvais emprunteurs, qui, en contrepartie du risque, offrent des rendements inégalables sur le marché des obligations classiques; elles correspondent par ailleurs aux notes d'émetteur les plus basses dans les agences de notation</t>
        </is>
      </c>
      <c r="CH180" t="inlineStr">
        <is>
          <t/>
        </is>
      </c>
      <c r="CI180" t="inlineStr">
        <is>
          <t/>
        </is>
      </c>
      <c r="CJ180" t="inlineStr">
        <is>
          <t>befektetésre ajánlott kategória alatti minősítésű vállalati kötvény, amely az átlagosnál nagyobb kockázatért cserébe a hagyományos vállalati kötvényeknél magasabb hozamot kínál</t>
        </is>
      </c>
      <c r="CK180" t="inlineStr">
        <is>
          <t>obbligazione emessa per lo più da società o aziende fortemente indebitate o con rating di livello speculativo, in grado di garantire rendimenti anche di una certa consistenza ma ad alto rischio, che pertanto espone l’acquirente ad elevate possibilità di forti perdite</t>
        </is>
      </c>
      <c r="CL180" t="inlineStr">
        <is>
          <t>fiksuoto pajamingumo finansinės priemonės, kurių kredito reitingas yra BB arba žemesnis, pagal "Standard &amp;amp; Poor's", arba "Ba" arba žemesnį pagal "Moody's Investors Service"</t>
        </is>
      </c>
      <c r="CM180" t="inlineStr">
        <is>
          <t/>
        </is>
      </c>
      <c r="CN180" t="inlineStr">
        <is>
          <t/>
        </is>
      </c>
      <c r="CO180" t="inlineStr">
        <is>
          <t>obligaties waarvan het verwachte beleggingsrendement absoluut en relatief gezien zeer hoog is en waaraan een groot beleggingsrisico is verbonden.</t>
        </is>
      </c>
      <c r="CP180" t="inlineStr">
        <is>
          <t>emitentami są podmioty o niskiej wiarygodności; w związku z dużym ryzykiem niewykupienia obligacji, oferują one zwykle wysokie odsetki</t>
        </is>
      </c>
      <c r="CQ180" t="inlineStr">
        <is>
          <t>"Obrigações de elevado rendimento em que é questionável a capacidade do emitente para assegurar o serviço da dívida." (PBP)</t>
        </is>
      </c>
      <c r="CR180" t="inlineStr">
        <is>
          <t>emisiuni evaluate mai slab decât cele cu nivel superior de investiție de către agențiile de rating, mai precis obligațiuni evaluate cu un rating mai scăzut decât Baa de către agenția Moody's sau cu un rating mai scăzut decât BBB de către agențiile Standard &amp;amp; Poor's, Fitch ori Duff &amp;amp; Phelps</t>
        </is>
      </c>
      <c r="CS180" t="inlineStr">
        <is>
          <t>dlhopis, ktorý je najmenej bonitný</t>
        </is>
      </c>
      <c r="CT180" t="inlineStr">
        <is>
          <t/>
        </is>
      </c>
      <c r="CU180" t="inlineStr">
        <is>
          <t>"skräpobligationer, eng. junk bonds, högriskobligationer som vanligen löper med förhållandevis hög ränta. Sådana emitterades bl.a. av företag i USA under 1980-talets högkonjunktur för att finansiera leveraged buy-outs (LBO). Många av dessa obligationslån blev senare nödlidande, därav benämningen."</t>
        </is>
      </c>
    </row>
    <row r="181">
      <c r="A181" s="1" t="str">
        <f>HYPERLINK("https://iate.europa.eu/entry/result/3531257/all", "3531257")</f>
        <v>3531257</v>
      </c>
      <c r="B181" t="inlineStr">
        <is>
          <t>FINANCE</t>
        </is>
      </c>
      <c r="C181" t="inlineStr">
        <is>
          <t>FINANCE;FINANCE|free movement of capital|financial market</t>
        </is>
      </c>
      <c r="D181" t="inlineStr">
        <is>
          <t>търгуване със собствен капитал|търгуване за собствена сметка</t>
        </is>
      </c>
      <c r="E181" t="inlineStr">
        <is>
          <t>2|3</t>
        </is>
      </c>
      <c r="F181" t="inlineStr">
        <is>
          <t>|</t>
        </is>
      </c>
      <c r="G181" t="inlineStr">
        <is>
          <t>obchodování na vlastní účet</t>
        </is>
      </c>
      <c r="H181" t="inlineStr">
        <is>
          <t>2</t>
        </is>
      </c>
      <c r="I181" t="inlineStr">
        <is>
          <t/>
        </is>
      </c>
      <c r="J181" t="inlineStr">
        <is>
          <t>handel for egen regning</t>
        </is>
      </c>
      <c r="K181" t="inlineStr">
        <is>
          <t>3</t>
        </is>
      </c>
      <c r="L181" t="inlineStr">
        <is>
          <t/>
        </is>
      </c>
      <c r="M181" t="inlineStr">
        <is>
          <t>Eigenhandel</t>
        </is>
      </c>
      <c r="N181" t="inlineStr">
        <is>
          <t>2</t>
        </is>
      </c>
      <c r="O181" t="inlineStr">
        <is>
          <t/>
        </is>
      </c>
      <c r="P181" t="inlineStr">
        <is>
          <t>συναλλαγές για ίδιο λογαριασμό</t>
        </is>
      </c>
      <c r="Q181" t="inlineStr">
        <is>
          <t>3</t>
        </is>
      </c>
      <c r="R181" t="inlineStr">
        <is>
          <t/>
        </is>
      </c>
      <c r="S181" t="inlineStr">
        <is>
          <t>trading for own account|proprietary trading|own account trading|own-account trading</t>
        </is>
      </c>
      <c r="T181" t="inlineStr">
        <is>
          <t>3|3|3|1</t>
        </is>
      </c>
      <c r="U181" t="inlineStr">
        <is>
          <t>|||</t>
        </is>
      </c>
      <c r="V181" t="inlineStr">
        <is>
          <t>operaciones por cuenta propia|negociación por cuenta propia</t>
        </is>
      </c>
      <c r="W181" t="inlineStr">
        <is>
          <t>3|3</t>
        </is>
      </c>
      <c r="X181" t="inlineStr">
        <is>
          <t>|</t>
        </is>
      </c>
      <c r="Y181" t="inlineStr">
        <is>
          <t>oma arvel kauplemine</t>
        </is>
      </c>
      <c r="Z181" t="inlineStr">
        <is>
          <t>3</t>
        </is>
      </c>
      <c r="AA181" t="inlineStr">
        <is>
          <t/>
        </is>
      </c>
      <c r="AB181" t="inlineStr">
        <is>
          <t>kaupankäynti omaan lukuun</t>
        </is>
      </c>
      <c r="AC181" t="inlineStr">
        <is>
          <t>3</t>
        </is>
      </c>
      <c r="AD181" t="inlineStr">
        <is>
          <t/>
        </is>
      </c>
      <c r="AE181" t="inlineStr">
        <is>
          <t>transactions pour compte propre|négociation pour compte propre|opérations pour compte propre</t>
        </is>
      </c>
      <c r="AF181" t="inlineStr">
        <is>
          <t>3|3|3</t>
        </is>
      </c>
      <c r="AG181" t="inlineStr">
        <is>
          <t>||</t>
        </is>
      </c>
      <c r="AH181" t="inlineStr">
        <is>
          <t>trádáil dilseánaigh</t>
        </is>
      </c>
      <c r="AI181" t="inlineStr">
        <is>
          <t>3</t>
        </is>
      </c>
      <c r="AJ181" t="inlineStr">
        <is>
          <t/>
        </is>
      </c>
      <c r="AK181" t="inlineStr">
        <is>
          <t>trgovanje za vlastiti račun</t>
        </is>
      </c>
      <c r="AL181" t="inlineStr">
        <is>
          <t>2</t>
        </is>
      </c>
      <c r="AM181" t="inlineStr">
        <is>
          <t/>
        </is>
      </c>
      <c r="AN181" t="inlineStr">
        <is>
          <t>saját számlás kereskedés</t>
        </is>
      </c>
      <c r="AO181" t="inlineStr">
        <is>
          <t>4</t>
        </is>
      </c>
      <c r="AP181" t="inlineStr">
        <is>
          <t/>
        </is>
      </c>
      <c r="AQ181" t="inlineStr">
        <is>
          <t>attività di negoziazione per conto proprio</t>
        </is>
      </c>
      <c r="AR181" t="inlineStr">
        <is>
          <t>3</t>
        </is>
      </c>
      <c r="AS181" t="inlineStr">
        <is>
          <t/>
        </is>
      </c>
      <c r="AT181" t="inlineStr">
        <is>
          <t/>
        </is>
      </c>
      <c r="AU181" t="inlineStr">
        <is>
          <t/>
        </is>
      </c>
      <c r="AV181" t="inlineStr">
        <is>
          <t/>
        </is>
      </c>
      <c r="AW181" t="inlineStr">
        <is>
          <t>tirdzniecība savā vārdā</t>
        </is>
      </c>
      <c r="AX181" t="inlineStr">
        <is>
          <t>3</t>
        </is>
      </c>
      <c r="AY181" t="inlineStr">
        <is>
          <t/>
        </is>
      </c>
      <c r="AZ181" t="inlineStr">
        <is>
          <t>negozjar għan-nom proprju|negozjar proprjetarju|negozjar akkont proprju</t>
        </is>
      </c>
      <c r="BA181" t="inlineStr">
        <is>
          <t>2|3|3</t>
        </is>
      </c>
      <c r="BB181" t="inlineStr">
        <is>
          <t>||preferred</t>
        </is>
      </c>
      <c r="BC181" t="inlineStr">
        <is>
          <t>eigenhandel|handel voor eigen rekening</t>
        </is>
      </c>
      <c r="BD181" t="inlineStr">
        <is>
          <t>3|3</t>
        </is>
      </c>
      <c r="BE181" t="inlineStr">
        <is>
          <t>|</t>
        </is>
      </c>
      <c r="BF181" t="inlineStr">
        <is>
          <t>transakcje z użyciem środków własnych|handel na własny rachunek</t>
        </is>
      </c>
      <c r="BG181" t="inlineStr">
        <is>
          <t>3|2</t>
        </is>
      </c>
      <c r="BH181" t="inlineStr">
        <is>
          <t>|</t>
        </is>
      </c>
      <c r="BI181" t="inlineStr">
        <is>
          <t>negociação por conta própria|operação por conta própria</t>
        </is>
      </c>
      <c r="BJ181" t="inlineStr">
        <is>
          <t>4|3</t>
        </is>
      </c>
      <c r="BK181" t="inlineStr">
        <is>
          <t>|</t>
        </is>
      </c>
      <c r="BL181" t="inlineStr">
        <is>
          <t>tranzacționare în cont propriu</t>
        </is>
      </c>
      <c r="BM181" t="inlineStr">
        <is>
          <t>3</t>
        </is>
      </c>
      <c r="BN181" t="inlineStr">
        <is>
          <t/>
        </is>
      </c>
      <c r="BO181" t="inlineStr">
        <is>
          <t>obchodovanie na vlastný účet</t>
        </is>
      </c>
      <c r="BP181" t="inlineStr">
        <is>
          <t>3</t>
        </is>
      </c>
      <c r="BQ181" t="inlineStr">
        <is>
          <t/>
        </is>
      </c>
      <c r="BR181" t="inlineStr">
        <is>
          <t>trgovanje za svoj račun</t>
        </is>
      </c>
      <c r="BS181" t="inlineStr">
        <is>
          <t>3</t>
        </is>
      </c>
      <c r="BT181" t="inlineStr">
        <is>
          <t/>
        </is>
      </c>
      <c r="BU181" t="inlineStr">
        <is>
          <t>egenhandel</t>
        </is>
      </c>
      <c r="BV181" t="inlineStr">
        <is>
          <t>1</t>
        </is>
      </c>
      <c r="BW181" t="inlineStr">
        <is>
          <t/>
        </is>
      </c>
      <c r="BX181" t="inlineStr">
        <is>
          <t>извършване на търговия със собствени средства, водеща до сключването на сделка с един или повече видове финансови инструменти</t>
        </is>
      </c>
      <c r="BY181" t="inlineStr">
        <is>
          <t>prodej jednoho nebo několika finančních nástrojů z majetku obchodníka s cennými papíry nebo nákup jednoho nebo několika finančních nástrojů do majetku obchodníka s cennými papíry</t>
        </is>
      </c>
      <c r="BZ181" t="inlineStr">
        <is>
          <t>investeringsselskaber i) der ikke forvalter kunders penge eller værdipapirer ii) der kun handler for egen regning</t>
        </is>
      </c>
      <c r="CA181" t="inlineStr">
        <is>
          <t>alle Geschäfte, die Kreditinstitute im eigenen Namen und auf eigene Rechnung tätigen, bspw. das Effekteneigengeschäft und der Geld- und Devisenhandel</t>
        </is>
      </c>
      <c r="CB181" t="inlineStr">
        <is>
          <t>Χρηματιστηριακές συναλλαγές και προθεσμιακές πράξεις (συμβόλαια) που διενεργεί τράπεζα, χρηματιστής κλπ. για λογαριασμό του και όχι κατ'εντολήν των πελατών του</t>
        </is>
      </c>
      <c r="CC181" t="inlineStr">
        <is>
          <t>practice of an investment bank conducting trades on its own account, rather than on behalf of a client</t>
        </is>
      </c>
      <c r="CD181" t="inlineStr">
        <is>
          <t>Operaciones realizadas por una empresa de inversión por cuenta de la propia sociedad, no de sus clientes.</t>
        </is>
      </c>
      <c r="CE181" t="inlineStr">
        <is>
          <t/>
        </is>
      </c>
      <c r="CF181" t="inlineStr">
        <is>
          <t>kaupankäynti, jossa käytetään omaa pääomaa tai lainarahaa (...) rahoitusinstrumenttien tai hyödykkeiden ostoa, myyntiä tai muunlaista hankintaa tai luovutusta varten ja jonka ainoana tarkoituksena on voiton tuottaminen omaan lukuun ilman yhteyttä asiakkaan lukuun tapahtuvaan (...) toimintaan (...)</t>
        </is>
      </c>
      <c r="CG181" t="inlineStr">
        <is>
          <t/>
        </is>
      </c>
      <c r="CH181" t="inlineStr">
        <is>
          <t/>
        </is>
      </c>
      <c r="CI181" t="inlineStr">
        <is>
          <t>Trgovanje za vlastiti račun je trgovanje korištenjem vlastitog kapitala s ciljem zaključenja transakcije za vlastiti račun, s jednim ili više financijskih instrumenata.</t>
        </is>
      </c>
      <c r="CJ181" t="inlineStr">
        <is>
          <t>pénzügyi eszköz saját eszköz terhére történő adásvétele, cseréje</t>
        </is>
      </c>
      <c r="CK181" t="inlineStr">
        <is>
          <t>attività con cui l’intermediario, su ordine del cliente, vende strumenti finanziari di sua proprietà acquistandoli direttamente dal cliente stesso, operando in "contropartita diretta"</t>
        </is>
      </c>
      <c r="CL181" t="inlineStr">
        <is>
          <t/>
        </is>
      </c>
      <c r="CM181" t="inlineStr">
        <is>
          <t>pašu kapitāla vai aizņemtas naudas izmantošana nolūkā veikt jebkāda veida darījumu, lai nopirktu, pārdotu vai citādi iegādātos jebkuru finanšu instrumentu vai preces vai no tiem atbrīvotos vienīgi nolūkā gūt peļņu pašu labā, kam nav nekādas saistības ar faktisku vai turpmāku klientu darbību, vai nolūkā ierobežot struktūras risku faktiskas vai turpmākas klienta darbības rezultātā</t>
        </is>
      </c>
      <c r="CN181" t="inlineStr">
        <is>
          <t>meta impriża tinnegozja ishma, bonds, muniti, komoditajiet, derivattivi tagħhom jew strumenti finanzjarji oħra, f'isimha flok f'isem il-konsumatur, sabiex tagħmel profitt għaliha nnifisha</t>
        </is>
      </c>
      <c r="CO181" t="inlineStr">
        <is>
          <t>handel door een bank of beleggingsinstelling voor eigen rekening</t>
        </is>
      </c>
      <c r="CP181" t="inlineStr">
        <is>
          <t>transakcje prowadzone przez banki i inne instytucje finansowe z użyciem środków własnych, a nie środków klienta</t>
        </is>
      </c>
      <c r="CQ181" t="inlineStr">
        <is>
          <t/>
        </is>
      </c>
      <c r="CR181" t="inlineStr">
        <is>
          <t/>
        </is>
      </c>
      <c r="CS181" t="inlineStr">
        <is>
          <t>prax, keď obchodník používa na obchodovanie s akciami, dlhopismi, menami, komoditami, ich derivátmi alebo s inými finančnými nástrojmi vlastné finančné prostriedky danej spoločnosti, a nie finančné prostriedky vkladateľov, aby dosiahol zisk sám pre seba</t>
        </is>
      </c>
      <c r="CT181" t="inlineStr">
        <is>
          <t/>
        </is>
      </c>
      <c r="CU181" t="inlineStr">
        <is>
          <t>Innebär att banken själv spekulerar på marknaden för att tjäna pengar.</t>
        </is>
      </c>
    </row>
    <row r="182">
      <c r="A182" s="1" t="str">
        <f>HYPERLINK("https://iate.europa.eu/entry/result/1119110/all", "1119110")</f>
        <v>1119110</v>
      </c>
      <c r="B182" t="inlineStr">
        <is>
          <t>FINANCE</t>
        </is>
      </c>
      <c r="C182" t="inlineStr">
        <is>
          <t>FINANCE</t>
        </is>
      </c>
      <c r="D182" t="inlineStr">
        <is>
          <t>финансиализация</t>
        </is>
      </c>
      <c r="E182" t="inlineStr">
        <is>
          <t>4</t>
        </is>
      </c>
      <c r="F182" t="inlineStr">
        <is>
          <t/>
        </is>
      </c>
      <c r="G182" t="inlineStr">
        <is>
          <t>financializace</t>
        </is>
      </c>
      <c r="H182" t="inlineStr">
        <is>
          <t>3</t>
        </is>
      </c>
      <c r="I182" t="inlineStr">
        <is>
          <t/>
        </is>
      </c>
      <c r="J182" t="inlineStr">
        <is>
          <t>finansinvestering</t>
        </is>
      </c>
      <c r="K182" t="inlineStr">
        <is>
          <t>3</t>
        </is>
      </c>
      <c r="L182" t="inlineStr">
        <is>
          <t/>
        </is>
      </c>
      <c r="M182" t="inlineStr">
        <is>
          <t>Finanzialisierung</t>
        </is>
      </c>
      <c r="N182" t="inlineStr">
        <is>
          <t>3</t>
        </is>
      </c>
      <c r="O182" t="inlineStr">
        <is>
          <t/>
        </is>
      </c>
      <c r="P182" t="inlineStr">
        <is>
          <t>χρηματιστικοποίηση|χρηματιστηριοποίηση</t>
        </is>
      </c>
      <c r="Q182" t="inlineStr">
        <is>
          <t>3|3</t>
        </is>
      </c>
      <c r="R182" t="inlineStr">
        <is>
          <t>|</t>
        </is>
      </c>
      <c r="S182" t="inlineStr">
        <is>
          <t>financialisation|financialization</t>
        </is>
      </c>
      <c r="T182" t="inlineStr">
        <is>
          <t>3|1</t>
        </is>
      </c>
      <c r="U182" t="inlineStr">
        <is>
          <t>|</t>
        </is>
      </c>
      <c r="V182" t="inlineStr">
        <is>
          <t>financierización.|financiarización</t>
        </is>
      </c>
      <c r="W182" t="inlineStr">
        <is>
          <t>3|3</t>
        </is>
      </c>
      <c r="X182" t="inlineStr">
        <is>
          <t>preferred|</t>
        </is>
      </c>
      <c r="Y182" t="inlineStr">
        <is>
          <t>liigne keskendumine finantstegevusele</t>
        </is>
      </c>
      <c r="Z182" t="inlineStr">
        <is>
          <t>2</t>
        </is>
      </c>
      <c r="AA182" t="inlineStr">
        <is>
          <t/>
        </is>
      </c>
      <c r="AB182" t="inlineStr">
        <is>
          <t>sijoittajavetoisuus|finansialisaatio</t>
        </is>
      </c>
      <c r="AC182" t="inlineStr">
        <is>
          <t>3|3</t>
        </is>
      </c>
      <c r="AD182" t="inlineStr">
        <is>
          <t>|</t>
        </is>
      </c>
      <c r="AE182" t="inlineStr">
        <is>
          <t>financialisation|financiérisation</t>
        </is>
      </c>
      <c r="AF182" t="inlineStr">
        <is>
          <t>3|3</t>
        </is>
      </c>
      <c r="AG182" t="inlineStr">
        <is>
          <t>|</t>
        </is>
      </c>
      <c r="AH182" t="inlineStr">
        <is>
          <t>airgeadrú</t>
        </is>
      </c>
      <c r="AI182" t="inlineStr">
        <is>
          <t>3</t>
        </is>
      </c>
      <c r="AJ182" t="inlineStr">
        <is>
          <t/>
        </is>
      </c>
      <c r="AK182" t="inlineStr">
        <is>
          <t/>
        </is>
      </c>
      <c r="AL182" t="inlineStr">
        <is>
          <t/>
        </is>
      </c>
      <c r="AM182" t="inlineStr">
        <is>
          <t/>
        </is>
      </c>
      <c r="AN182" t="inlineStr">
        <is>
          <t/>
        </is>
      </c>
      <c r="AO182" t="inlineStr">
        <is>
          <t/>
        </is>
      </c>
      <c r="AP182" t="inlineStr">
        <is>
          <t/>
        </is>
      </c>
      <c r="AQ182" t="inlineStr">
        <is>
          <t>finanziarizzazione</t>
        </is>
      </c>
      <c r="AR182" t="inlineStr">
        <is>
          <t>3</t>
        </is>
      </c>
      <c r="AS182" t="inlineStr">
        <is>
          <t/>
        </is>
      </c>
      <c r="AT182" t="inlineStr">
        <is>
          <t/>
        </is>
      </c>
      <c r="AU182" t="inlineStr">
        <is>
          <t/>
        </is>
      </c>
      <c r="AV182" t="inlineStr">
        <is>
          <t/>
        </is>
      </c>
      <c r="AW182" t="inlineStr">
        <is>
          <t>finansializācija</t>
        </is>
      </c>
      <c r="AX182" t="inlineStr">
        <is>
          <t>3</t>
        </is>
      </c>
      <c r="AY182" t="inlineStr">
        <is>
          <t/>
        </is>
      </c>
      <c r="AZ182" t="inlineStr">
        <is>
          <t>finanzjalizzazzjoni</t>
        </is>
      </c>
      <c r="BA182" t="inlineStr">
        <is>
          <t>3</t>
        </is>
      </c>
      <c r="BB182" t="inlineStr">
        <is>
          <t/>
        </is>
      </c>
      <c r="BC182" t="inlineStr">
        <is>
          <t>financialisering</t>
        </is>
      </c>
      <c r="BD182" t="inlineStr">
        <is>
          <t>3</t>
        </is>
      </c>
      <c r="BE182" t="inlineStr">
        <is>
          <t/>
        </is>
      </c>
      <c r="BF182" t="inlineStr">
        <is>
          <t>finansjalizacja</t>
        </is>
      </c>
      <c r="BG182" t="inlineStr">
        <is>
          <t>3</t>
        </is>
      </c>
      <c r="BH182" t="inlineStr">
        <is>
          <t/>
        </is>
      </c>
      <c r="BI182" t="inlineStr">
        <is>
          <t>financeirização</t>
        </is>
      </c>
      <c r="BJ182" t="inlineStr">
        <is>
          <t>3</t>
        </is>
      </c>
      <c r="BK182" t="inlineStr">
        <is>
          <t/>
        </is>
      </c>
      <c r="BL182" t="inlineStr">
        <is>
          <t>financiarizare</t>
        </is>
      </c>
      <c r="BM182" t="inlineStr">
        <is>
          <t>3</t>
        </is>
      </c>
      <c r="BN182" t="inlineStr">
        <is>
          <t/>
        </is>
      </c>
      <c r="BO182" t="inlineStr">
        <is>
          <t>financializácia</t>
        </is>
      </c>
      <c r="BP182" t="inlineStr">
        <is>
          <t>3</t>
        </is>
      </c>
      <c r="BQ182" t="inlineStr">
        <is>
          <t/>
        </is>
      </c>
      <c r="BR182" t="inlineStr">
        <is>
          <t>financializacija</t>
        </is>
      </c>
      <c r="BS182" t="inlineStr">
        <is>
          <t>3</t>
        </is>
      </c>
      <c r="BT182" t="inlineStr">
        <is>
          <t/>
        </is>
      </c>
      <c r="BU182" t="inlineStr">
        <is>
          <t>likvidisering|monetarisering</t>
        </is>
      </c>
      <c r="BV182" t="inlineStr">
        <is>
          <t>3|3</t>
        </is>
      </c>
      <c r="BW182" t="inlineStr">
        <is>
          <t>|</t>
        </is>
      </c>
      <c r="BX182" t="inlineStr">
        <is>
          <t>увеличаване на влиянието на финансовия сектор върху целите и резултатите на икономическата политика на микро- и макроравнище</t>
        </is>
      </c>
      <c r="BY182" t="inlineStr">
        <is>
          <t>zásadní trend, který vyústil ve finanční krizi z roku 2008, zásadně ovlivnil podobu globalizované ekonomiky a přenesl těžiště hospodářství od výroby a služeb směrem k finančnictví</t>
        </is>
      </c>
      <c r="BZ182" t="inlineStr">
        <is>
          <t/>
        </is>
      </c>
      <c r="CA182" t="inlineStr">
        <is>
          <t/>
        </is>
      </c>
      <c r="CB182" t="inlineStr">
        <is>
          <t>αύξηση του μεγέθους και
της επιρροής των χρηματοπιστωτικών ιδρυμάτων και αγορών […] στο σύγχρονο
καπιταλιστικό σύστημα</t>
        </is>
      </c>
      <c r="CC182" t="inlineStr">
        <is>
          <t>process whereby financial markets, financial institutions, and financial elites gain greater influence over economic policy and economic outcomes transforming the functioning of economic systems at both the macro and micro levels</t>
        </is>
      </c>
      <c r="CD182" t="inlineStr">
        <is>
          <t>Proceso de conversión del sistema financiero, gracias a la desregulación, en uno de los centros principales de actividad de redistribución de rentas mediante la especulación, la manipulación y el fraude a través de complejos productos financieros opacos para la mayoría de los ciudadanos.</t>
        </is>
      </c>
      <c r="CE182" t="inlineStr">
        <is>
          <t>finantsturgude, finantsasutuste ja finantseliidi suurema mõju saavutamise protsess majandusspoliitika ja majandustulemuste üle, mis muudab majandussüsteemide funktsioneerimist nii makro- kui ka mikrotasandil</t>
        </is>
      </c>
      <c r="CF182" t="inlineStr">
        <is>
          <t/>
        </is>
      </c>
      <c r="CG182" t="inlineStr">
        <is>
          <t/>
        </is>
      </c>
      <c r="CH182" t="inlineStr">
        <is>
          <t/>
        </is>
      </c>
      <c r="CI182" t="inlineStr">
        <is>
          <t/>
        </is>
      </c>
      <c r="CJ182" t="inlineStr">
        <is>
          <t/>
        </is>
      </c>
      <c r="CK182" t="inlineStr">
        <is>
          <t>ruolo dinamico della finanza e sua progressiva incidenza sul sistema economico</t>
        </is>
      </c>
      <c r="CL182" t="inlineStr">
        <is>
          <t/>
        </is>
      </c>
      <c r="CM182" t="inlineStr">
        <is>
          <t/>
        </is>
      </c>
      <c r="CN182" t="inlineStr">
        <is>
          <t>proċess fejn is-swieq finanzjarji, l-istituzzjonijiet finanzjarji u l-elit finanzjarji jiksbu influwenza akbar fuq il-politika ekonomika u l-eżiti ekonomiċi, li jwassal għat-trasformazzjoni tal-funzjonijiet tas-sistema ekonomika fil-livelli makro u mikro</t>
        </is>
      </c>
      <c r="CO182" t="inlineStr">
        <is>
          <t>"zeer sterk toegenomen belang en expansie van financiële markten, financiële motieven, financiële prikkels en financiële actoren in de hedendaagse economie"</t>
        </is>
      </c>
      <c r="CP182" t="inlineStr">
        <is>
          <t>1. tendencja do posiadania aktywów raczej w formie finansowej (gotówka, papiery wartościowe) niż materialnej (nieruchomości, złoto) 
&lt;br&gt;także w znaczeniu: 2. wzrost udziału systemu finansowego w generowaniu PKB (w niektórych krajach może to oznaczać, że sektor finansowy staje się lokomotywą wzrostu gospodarczego)</t>
        </is>
      </c>
      <c r="CQ182" t="inlineStr">
        <is>
          <t/>
        </is>
      </c>
      <c r="CR182" t="inlineStr">
        <is>
          <t>proces prin care piețele, instituțiile și elitele financiare câștigă o mai
mare influență asupra politicii economice și a rezultatelor economice
transformând funcționarea sistemelor economice atât la nivel micro, cât și
macro</t>
        </is>
      </c>
      <c r="CS182" t="inlineStr">
        <is>
          <t/>
        </is>
      </c>
      <c r="CT182" t="inlineStr">
        <is>
          <t>Širitev vpliva finančnih procesov na organizacijo svetovnega gospodarstva.</t>
        </is>
      </c>
      <c r="CU182" t="inlineStr">
        <is>
          <t>tendens att hålla tillgångar i finansiell form i stället för som fasta tillgångar</t>
        </is>
      </c>
    </row>
    <row r="183">
      <c r="A183" s="1" t="str">
        <f>HYPERLINK("https://iate.europa.eu/entry/result/3509240/all", "3509240")</f>
        <v>3509240</v>
      </c>
      <c r="B183" t="inlineStr">
        <is>
          <t>FINANCE</t>
        </is>
      </c>
      <c r="C183" t="inlineStr">
        <is>
          <t>FINANCE</t>
        </is>
      </c>
      <c r="D183" t="inlineStr">
        <is>
          <t>платформа за анонимна търговия с финансови инструменти („dark pool“)</t>
        </is>
      </c>
      <c r="E183" t="inlineStr">
        <is>
          <t>3</t>
        </is>
      </c>
      <c r="F183" t="inlineStr">
        <is>
          <t/>
        </is>
      </c>
      <c r="G183" t="inlineStr">
        <is>
          <t>anonymní obchodní platforma</t>
        </is>
      </c>
      <c r="H183" t="inlineStr">
        <is>
          <t>2</t>
        </is>
      </c>
      <c r="I183" t="inlineStr">
        <is>
          <t/>
        </is>
      </c>
      <c r="J183" t="inlineStr">
        <is>
          <t>dark pool</t>
        </is>
      </c>
      <c r="K183" t="inlineStr">
        <is>
          <t>3</t>
        </is>
      </c>
      <c r="L183" t="inlineStr">
        <is>
          <t/>
        </is>
      </c>
      <c r="M183" t="inlineStr">
        <is>
          <t>Dark Pool</t>
        </is>
      </c>
      <c r="N183" t="inlineStr">
        <is>
          <t>2</t>
        </is>
      </c>
      <c r="O183" t="inlineStr">
        <is>
          <t/>
        </is>
      </c>
      <c r="P183" t="inlineStr">
        <is>
          <t>αδιαφανής δεξαμενή</t>
        </is>
      </c>
      <c r="Q183" t="inlineStr">
        <is>
          <t>3</t>
        </is>
      </c>
      <c r="R183" t="inlineStr">
        <is>
          <t/>
        </is>
      </c>
      <c r="S183" t="inlineStr">
        <is>
          <t>dark pool</t>
        </is>
      </c>
      <c r="T183" t="inlineStr">
        <is>
          <t>3</t>
        </is>
      </c>
      <c r="U183" t="inlineStr">
        <is>
          <t/>
        </is>
      </c>
      <c r="V183" t="inlineStr">
        <is>
          <t>dark pool</t>
        </is>
      </c>
      <c r="W183" t="inlineStr">
        <is>
          <t>3</t>
        </is>
      </c>
      <c r="X183" t="inlineStr">
        <is>
          <t/>
        </is>
      </c>
      <c r="Y183" t="inlineStr">
        <is>
          <t>anonüümne kauplemisplatvorm</t>
        </is>
      </c>
      <c r="Z183" t="inlineStr">
        <is>
          <t>3</t>
        </is>
      </c>
      <c r="AA183" t="inlineStr">
        <is>
          <t/>
        </is>
      </c>
      <c r="AB183" t="inlineStr">
        <is>
          <t>dark pool -kauppa|dark pool -kauppapaikka|dark pool</t>
        </is>
      </c>
      <c r="AC183" t="inlineStr">
        <is>
          <t>3|3|3</t>
        </is>
      </c>
      <c r="AD183" t="inlineStr">
        <is>
          <t>||</t>
        </is>
      </c>
      <c r="AE183" t="inlineStr">
        <is>
          <t>bourse de l'ombre|plateforme de négociation opaque|chambre opaque|dark pool|plate-forme d'échanges anonymes</t>
        </is>
      </c>
      <c r="AF183" t="inlineStr">
        <is>
          <t>3|3|3|2|3</t>
        </is>
      </c>
      <c r="AG183" t="inlineStr">
        <is>
          <t>||||</t>
        </is>
      </c>
      <c r="AH183" t="inlineStr">
        <is>
          <t>ardán trádála anaithnid</t>
        </is>
      </c>
      <c r="AI183" t="inlineStr">
        <is>
          <t>3</t>
        </is>
      </c>
      <c r="AJ183" t="inlineStr">
        <is>
          <t/>
        </is>
      </c>
      <c r="AK183" t="inlineStr">
        <is>
          <t>dark pool</t>
        </is>
      </c>
      <c r="AL183" t="inlineStr">
        <is>
          <t>3</t>
        </is>
      </c>
      <c r="AM183" t="inlineStr">
        <is>
          <t/>
        </is>
      </c>
      <c r="AN183" t="inlineStr">
        <is>
          <t>dark pool</t>
        </is>
      </c>
      <c r="AO183" t="inlineStr">
        <is>
          <t>2</t>
        </is>
      </c>
      <c r="AP183" t="inlineStr">
        <is>
          <t/>
        </is>
      </c>
      <c r="AQ183" t="inlineStr">
        <is>
          <t>dark pool</t>
        </is>
      </c>
      <c r="AR183" t="inlineStr">
        <is>
          <t>3</t>
        </is>
      </c>
      <c r="AS183" t="inlineStr">
        <is>
          <t/>
        </is>
      </c>
      <c r="AT183" t="inlineStr">
        <is>
          <t>nevieša anoniminė prekybos vieta</t>
        </is>
      </c>
      <c r="AU183" t="inlineStr">
        <is>
          <t>3</t>
        </is>
      </c>
      <c r="AV183" t="inlineStr">
        <is>
          <t/>
        </is>
      </c>
      <c r="AW183" t="inlineStr">
        <is>
          <t>neoficiāla tirdzniecības sistēma|"&lt;i&gt;dark pool&lt;/i&gt;"</t>
        </is>
      </c>
      <c r="AX183" t="inlineStr">
        <is>
          <t>2|2</t>
        </is>
      </c>
      <c r="AY183" t="inlineStr">
        <is>
          <t>|</t>
        </is>
      </c>
      <c r="AZ183" t="inlineStr">
        <is>
          <t>dark pool</t>
        </is>
      </c>
      <c r="BA183" t="inlineStr">
        <is>
          <t>3</t>
        </is>
      </c>
      <c r="BB183" t="inlineStr">
        <is>
          <t/>
        </is>
      </c>
      <c r="BC183" t="inlineStr">
        <is>
          <t>onderhandse handel in financiële producten|dark pool|onderhands bancair circuit</t>
        </is>
      </c>
      <c r="BD183" t="inlineStr">
        <is>
          <t>2|2|2</t>
        </is>
      </c>
      <c r="BE183" t="inlineStr">
        <is>
          <t>||</t>
        </is>
      </c>
      <c r="BF183" t="inlineStr">
        <is>
          <t>ukryta płynność</t>
        </is>
      </c>
      <c r="BG183" t="inlineStr">
        <is>
          <t>2</t>
        </is>
      </c>
      <c r="BH183" t="inlineStr">
        <is>
          <t/>
        </is>
      </c>
      <c r="BI183" t="inlineStr">
        <is>
          <t>plataforma opaca</t>
        </is>
      </c>
      <c r="BJ183" t="inlineStr">
        <is>
          <t>3</t>
        </is>
      </c>
      <c r="BK183" t="inlineStr">
        <is>
          <t/>
        </is>
      </c>
      <c r="BL183" t="inlineStr">
        <is>
          <t>platformă de tranzacționare anonimă („dark pool”)</t>
        </is>
      </c>
      <c r="BM183" t="inlineStr">
        <is>
          <t>2</t>
        </is>
      </c>
      <c r="BN183" t="inlineStr">
        <is>
          <t/>
        </is>
      </c>
      <c r="BO183" t="inlineStr">
        <is>
          <t>nezverejnený obchod</t>
        </is>
      </c>
      <c r="BP183" t="inlineStr">
        <is>
          <t>2</t>
        </is>
      </c>
      <c r="BQ183" t="inlineStr">
        <is>
          <t/>
        </is>
      </c>
      <c r="BR183" t="inlineStr">
        <is>
          <t>nepregleden del mesta trgovanja|mesto prikritega trgovanja</t>
        </is>
      </c>
      <c r="BS183" t="inlineStr">
        <is>
          <t>3|2</t>
        </is>
      </c>
      <c r="BT183" t="inlineStr">
        <is>
          <t>|</t>
        </is>
      </c>
      <c r="BU183" t="inlineStr">
        <is>
          <t>dark pool</t>
        </is>
      </c>
      <c r="BV183" t="inlineStr">
        <is>
          <t>2</t>
        </is>
      </c>
      <c r="BW183" t="inlineStr">
        <is>
          <t/>
        </is>
      </c>
      <c r="BX183" t="inlineStr">
        <is>
          <t/>
        </is>
      </c>
      <c r="BY183" t="inlineStr">
        <is>
          <t>finanční transakce a obchodování s akciemi prováděné bez náležité transparentnosti před uskutečněním obchodu</t>
        </is>
      </c>
      <c r="BZ183" t="inlineStr">
        <is>
          <t>En dark pool er en uofficiel handelsplatform for aktier til gennemførelse af skjulte ordretyper uden om de officielle børser. Denne sløring af store investorers aktiehandler har til formål at reducerede omkostningerne ved handel med værdipapirer, mindske risikoen for udsving på aktiemarkedet samt ikke mindst at holde markedsaktørernes identitet og prisen for gennemførte aktiehandler sløret.</t>
        </is>
      </c>
      <c r="CA183" t="inlineStr">
        <is>
          <t>Anonyme Handelsplattformen für Aktientransaktionen. Nutzer sind Großinvestoren wie Hedge-Fonds. Ein Verkäufer stellt den Auftrag anonym und ohne allgemein sichtbare Preis- und Größenangabe in einen von einer Bank betriebenen Dark Pool. Die Order wird ausgeführt, wenn ein Käufer die gleiche Zahl an Aktien zum gleichen Preis durch eine anonyme Kauforder sucht. So werden große Aktienblöcke gehandelt, ohne den Kurs allein durch die Order zu beeinflussen</t>
        </is>
      </c>
      <c r="CB183" t="inlineStr">
        <is>
          <t>Τα «dark pools» είναι πλατφόρμες συναλλαγών που επιτρέπουν στους επενδυτές να αγοράζουν και να πουλούν χρεόγραφα εκτός χρηματιστηρίου, με αποτέλεσμα να μην υποχρεούνται να αποκαλύπτουν τις θέσεις τους.</t>
        </is>
      </c>
      <c r="CC183" t="inlineStr">
        <is>
          <t>A type of trading platform that allows large blocks of shares to be traded without the prices being revealed publicly until after trades are completed.</t>
        </is>
      </c>
      <c r="CD183" t="inlineStr">
        <is>
          <t>Plataforma alternativa de negociación normalmente privada y anónima en la que no se publican los precios de las órdenes ni de las transacciones ejecutadas. Es utilizada mayoritariamente por inversores institucionales. En Estados Unidos debe registrarse como bolsa de valores o como broker-dealer.</t>
        </is>
      </c>
      <c r="CE183" t="inlineStr">
        <is>
          <t/>
        </is>
      </c>
      <c r="CF183" t="inlineStr">
        <is>
          <t>kauppa, jota käydään nimettömillä kauppapaikoilla&lt;br&gt;kaupankäynti, jossa osakevälittäjä tekee suursijoittajien kauppoja muilta välittäjiltä näkymättömissä</t>
        </is>
      </c>
      <c r="CG183" t="inlineStr">
        <is>
          <t>système d’échange anonyme de blocs importants de titres hors du marché officiel</t>
        </is>
      </c>
      <c r="CH183" t="inlineStr">
        <is>
          <t/>
        </is>
      </c>
      <c r="CI183" t="inlineStr">
        <is>
          <t>trgovanje izvan uređenog tržišta na kojima sudionici ne objavljuju podatke o likvidnosti - količinama vrijednosnih papira raspoloživih za prodaju</t>
        </is>
      </c>
      <c r="CJ183" t="inlineStr">
        <is>
          <t/>
        </is>
      </c>
      <c r="CK183" t="inlineStr">
        <is>
          <t>sistemi di negoziazione alternativi alle Borse ufficiali che consentono agli investitori di negoziare un elevato ammontare di titoli, in assoluto anonimato senza rivelare al mercato il prezzo al quale la transazione è avvenuta.</t>
        </is>
      </c>
      <c r="CL183" t="inlineStr">
        <is>
          <t>prekybos platforma, kurioje prekiaujama dideliais akcijų paketais nepaskelbiant kainos viešai, kol prekybos sandoris nesudarytas</t>
        </is>
      </c>
      <c r="CM183" t="inlineStr">
        <is>
          <t/>
        </is>
      </c>
      <c r="CN183" t="inlineStr">
        <is>
          <t>Tip ta' pjattaforma ta' negozjar li tippermetti n-negozju ta' blokok kbar ta' ishma mingħajr ma l-prezz ikun magħruf għall-pubbliku sakemm in-negozju jkun ġie finalizzat.</t>
        </is>
      </c>
      <c r="CO183" t="inlineStr">
        <is>
          <t/>
        </is>
      </c>
      <c r="CP183" t="inlineStr">
        <is>
          <t/>
        </is>
      </c>
      <c r="CQ183" t="inlineStr">
        <is>
          <t>Sistema de transações anónimas de grandes lotes de títulos fora do mercado oficial.</t>
        </is>
      </c>
      <c r="CR183" t="inlineStr">
        <is>
          <t/>
        </is>
      </c>
      <c r="CS183" t="inlineStr">
        <is>
          <t>finančné transakcie a akcie vykonané bez transparentnosti pred uzatvorením obchodu</t>
        </is>
      </c>
      <c r="CT183" t="inlineStr">
        <is>
          <t>večstranski sistem trgovanja ali regulirani trg (oziroma njegov namenski del), ki opušča obveznost glede preglednosti pred trgovanjem in torej te preglednosti ne uporablja</t>
        </is>
      </c>
      <c r="CU183" t="inlineStr">
        <is>
          <t>En elektronisk handelsplats där investerare kan mötas utan att motparten avslöjas och aktörernas positioner framgår.</t>
        </is>
      </c>
    </row>
    <row r="184">
      <c r="A184" s="1" t="str">
        <f>HYPERLINK("https://iate.europa.eu/entry/result/2104660/all", "2104660")</f>
        <v>2104660</v>
      </c>
      <c r="B184" t="inlineStr">
        <is>
          <t>ECONOMICS;FINANCE</t>
        </is>
      </c>
      <c r="C184" t="inlineStr">
        <is>
          <t>ECONOMICS;FINANCE</t>
        </is>
      </c>
      <c r="D184" t="inlineStr">
        <is>
          <t/>
        </is>
      </c>
      <c r="E184" t="inlineStr">
        <is>
          <t/>
        </is>
      </c>
      <c r="F184" t="inlineStr">
        <is>
          <t/>
        </is>
      </c>
      <c r="G184" t="inlineStr">
        <is>
          <t>účastníci trhu</t>
        </is>
      </c>
      <c r="H184" t="inlineStr">
        <is>
          <t>1</t>
        </is>
      </c>
      <c r="I184" t="inlineStr">
        <is>
          <t/>
        </is>
      </c>
      <c r="J184" t="inlineStr">
        <is>
          <t>markedsaktør|markedsspiller</t>
        </is>
      </c>
      <c r="K184" t="inlineStr">
        <is>
          <t>4|4</t>
        </is>
      </c>
      <c r="L184" t="inlineStr">
        <is>
          <t>|</t>
        </is>
      </c>
      <c r="M184" t="inlineStr">
        <is>
          <t>Marktteilnehmer</t>
        </is>
      </c>
      <c r="N184" t="inlineStr">
        <is>
          <t>2</t>
        </is>
      </c>
      <c r="O184" t="inlineStr">
        <is>
          <t/>
        </is>
      </c>
      <c r="P184" t="inlineStr">
        <is>
          <t>συντελεστής της αγοράς|παράγων της αγοράς|συμμετέχων στην αγορά</t>
        </is>
      </c>
      <c r="Q184" t="inlineStr">
        <is>
          <t>3|3|3</t>
        </is>
      </c>
      <c r="R184" t="inlineStr">
        <is>
          <t>||</t>
        </is>
      </c>
      <c r="S184" t="inlineStr">
        <is>
          <t>market player|market actor|market participant</t>
        </is>
      </c>
      <c r="T184" t="inlineStr">
        <is>
          <t>3|3|3</t>
        </is>
      </c>
      <c r="U184" t="inlineStr">
        <is>
          <t>||</t>
        </is>
      </c>
      <c r="V184" t="inlineStr">
        <is>
          <t/>
        </is>
      </c>
      <c r="W184" t="inlineStr">
        <is>
          <t/>
        </is>
      </c>
      <c r="X184" t="inlineStr">
        <is>
          <t/>
        </is>
      </c>
      <c r="Y184" t="inlineStr">
        <is>
          <t/>
        </is>
      </c>
      <c r="Z184" t="inlineStr">
        <is>
          <t/>
        </is>
      </c>
      <c r="AA184" t="inlineStr">
        <is>
          <t/>
        </is>
      </c>
      <c r="AB184" t="inlineStr">
        <is>
          <t/>
        </is>
      </c>
      <c r="AC184" t="inlineStr">
        <is>
          <t/>
        </is>
      </c>
      <c r="AD184" t="inlineStr">
        <is>
          <t/>
        </is>
      </c>
      <c r="AE184" t="inlineStr">
        <is>
          <t>acteurs du marché|acteurs sur le marché|participant au marché</t>
        </is>
      </c>
      <c r="AF184" t="inlineStr">
        <is>
          <t>3|2|2</t>
        </is>
      </c>
      <c r="AG184" t="inlineStr">
        <is>
          <t>||</t>
        </is>
      </c>
      <c r="AH184" t="inlineStr">
        <is>
          <t/>
        </is>
      </c>
      <c r="AI184" t="inlineStr">
        <is>
          <t/>
        </is>
      </c>
      <c r="AJ184" t="inlineStr">
        <is>
          <t/>
        </is>
      </c>
      <c r="AK184" t="inlineStr">
        <is>
          <t>sudionik na tržištu</t>
        </is>
      </c>
      <c r="AL184" t="inlineStr">
        <is>
          <t>2</t>
        </is>
      </c>
      <c r="AM184" t="inlineStr">
        <is>
          <t/>
        </is>
      </c>
      <c r="AN184" t="inlineStr">
        <is>
          <t/>
        </is>
      </c>
      <c r="AO184" t="inlineStr">
        <is>
          <t/>
        </is>
      </c>
      <c r="AP184" t="inlineStr">
        <is>
          <t/>
        </is>
      </c>
      <c r="AQ184" t="inlineStr">
        <is>
          <t>operatore di mercato|partecipante al mercato|attore del mercato</t>
        </is>
      </c>
      <c r="AR184" t="inlineStr">
        <is>
          <t>3|3|3</t>
        </is>
      </c>
      <c r="AS184" t="inlineStr">
        <is>
          <t>||</t>
        </is>
      </c>
      <c r="AT184" t="inlineStr">
        <is>
          <t>rinkos dalyvis</t>
        </is>
      </c>
      <c r="AU184" t="inlineStr">
        <is>
          <t>3</t>
        </is>
      </c>
      <c r="AV184" t="inlineStr">
        <is>
          <t/>
        </is>
      </c>
      <c r="AW184" t="inlineStr">
        <is>
          <t/>
        </is>
      </c>
      <c r="AX184" t="inlineStr">
        <is>
          <t/>
        </is>
      </c>
      <c r="AY184" t="inlineStr">
        <is>
          <t/>
        </is>
      </c>
      <c r="AZ184" t="inlineStr">
        <is>
          <t/>
        </is>
      </c>
      <c r="BA184" t="inlineStr">
        <is>
          <t/>
        </is>
      </c>
      <c r="BB184" t="inlineStr">
        <is>
          <t/>
        </is>
      </c>
      <c r="BC184" t="inlineStr">
        <is>
          <t>marktspeler</t>
        </is>
      </c>
      <c r="BD184" t="inlineStr">
        <is>
          <t>1</t>
        </is>
      </c>
      <c r="BE184" t="inlineStr">
        <is>
          <t/>
        </is>
      </c>
      <c r="BF184" t="inlineStr">
        <is>
          <t>uczestnicy rynku</t>
        </is>
      </c>
      <c r="BG184" t="inlineStr">
        <is>
          <t>1</t>
        </is>
      </c>
      <c r="BH184" t="inlineStr">
        <is>
          <t/>
        </is>
      </c>
      <c r="BI184" t="inlineStr">
        <is>
          <t/>
        </is>
      </c>
      <c r="BJ184" t="inlineStr">
        <is>
          <t/>
        </is>
      </c>
      <c r="BK184" t="inlineStr">
        <is>
          <t/>
        </is>
      </c>
      <c r="BL184" t="inlineStr">
        <is>
          <t/>
        </is>
      </c>
      <c r="BM184" t="inlineStr">
        <is>
          <t/>
        </is>
      </c>
      <c r="BN184" t="inlineStr">
        <is>
          <t/>
        </is>
      </c>
      <c r="BO184" t="inlineStr">
        <is>
          <t>účastník trhu</t>
        </is>
      </c>
      <c r="BP184" t="inlineStr">
        <is>
          <t>3</t>
        </is>
      </c>
      <c r="BQ184" t="inlineStr">
        <is>
          <t/>
        </is>
      </c>
      <c r="BR184" t="inlineStr">
        <is>
          <t>tržni subjekt|akter na trgu|subjekt na trgu|tržni akter|udeleženec na trgu</t>
        </is>
      </c>
      <c r="BS184" t="inlineStr">
        <is>
          <t>3|3|3|3|3</t>
        </is>
      </c>
      <c r="BT184" t="inlineStr">
        <is>
          <t>||||</t>
        </is>
      </c>
      <c r="BU184" t="inlineStr">
        <is>
          <t/>
        </is>
      </c>
      <c r="BV184" t="inlineStr">
        <is>
          <t/>
        </is>
      </c>
      <c r="BW184" t="inlineStr">
        <is>
          <t/>
        </is>
      </c>
      <c r="BX184" t="inlineStr">
        <is>
          <t/>
        </is>
      </c>
      <c r="BY184" t="inlineStr">
        <is>
          <t/>
        </is>
      </c>
      <c r="BZ184" t="inlineStr">
        <is>
          <t/>
        </is>
      </c>
      <c r="CA184" t="inlineStr">
        <is>
          <t/>
        </is>
      </c>
      <c r="CB184" t="inlineStr">
        <is>
          <t/>
        </is>
      </c>
      <c r="CC184" t="inlineStr">
        <is>
          <t>company or financial institution involved in a particular market</t>
        </is>
      </c>
      <c r="CD184" t="inlineStr">
        <is>
          <t/>
        </is>
      </c>
      <c r="CE184" t="inlineStr">
        <is>
          <t/>
        </is>
      </c>
      <c r="CF184" t="inlineStr">
        <is>
          <t/>
        </is>
      </c>
      <c r="CG184" t="inlineStr">
        <is>
          <t>entreprise ou institution financière
 intervenant sur un marché particulier</t>
        </is>
      </c>
      <c r="CH184" t="inlineStr">
        <is>
          <t/>
        </is>
      </c>
      <c r="CI184" t="inlineStr">
        <is>
          <t/>
        </is>
      </c>
      <c r="CJ184" t="inlineStr">
        <is>
          <t/>
        </is>
      </c>
      <c r="CK184" t="inlineStr">
        <is>
          <t>impresa o ente finanziario che opera in un mercato specifico</t>
        </is>
      </c>
      <c r="CL184" t="inlineStr">
        <is>
          <t>bendrovė arba finansų įstaiga, kuri dalyvauja rinkos santykiuose kaip pardavėja arba pirkėja</t>
        </is>
      </c>
      <c r="CM184" t="inlineStr">
        <is>
          <t/>
        </is>
      </c>
      <c r="CN184" t="inlineStr">
        <is>
          <t/>
        </is>
      </c>
      <c r="CO184" t="inlineStr">
        <is>
          <t/>
        </is>
      </c>
      <c r="CP184" t="inlineStr">
        <is>
          <t/>
        </is>
      </c>
      <c r="CQ184" t="inlineStr">
        <is>
          <t/>
        </is>
      </c>
      <c r="CR184" t="inlineStr">
        <is>
          <t/>
        </is>
      </c>
      <c r="CS184" t="inlineStr">
        <is>
          <t/>
        </is>
      </c>
      <c r="CT184" t="inlineStr">
        <is>
          <t/>
        </is>
      </c>
      <c r="CU184" t="inlineStr">
        <is>
          <t/>
        </is>
      </c>
    </row>
    <row r="185">
      <c r="A185" s="1" t="str">
        <f>HYPERLINK("https://iate.europa.eu/entry/result/2251065/all", "2251065")</f>
        <v>2251065</v>
      </c>
      <c r="B185" t="inlineStr">
        <is>
          <t>INTERNATIONAL ORGANISATIONS;FINANCE</t>
        </is>
      </c>
      <c r="C185" t="inlineStr">
        <is>
          <t>INTERNATIONAL ORGANISATIONS|United Nations;FINANCE</t>
        </is>
      </c>
      <c r="D185" t="inlineStr">
        <is>
          <t>принципи за отговорно инвестиране</t>
        </is>
      </c>
      <c r="E185" t="inlineStr">
        <is>
          <t>2</t>
        </is>
      </c>
      <c r="F185" t="inlineStr">
        <is>
          <t/>
        </is>
      </c>
      <c r="G185" t="inlineStr">
        <is>
          <t>zásady odpovědného investování</t>
        </is>
      </c>
      <c r="H185" t="inlineStr">
        <is>
          <t>2</t>
        </is>
      </c>
      <c r="I185" t="inlineStr">
        <is>
          <t/>
        </is>
      </c>
      <c r="J185" t="inlineStr">
        <is>
          <t>principper for ansvarlige investeringer|PRI</t>
        </is>
      </c>
      <c r="K185" t="inlineStr">
        <is>
          <t>3|3</t>
        </is>
      </c>
      <c r="L185" t="inlineStr">
        <is>
          <t>|</t>
        </is>
      </c>
      <c r="M185" t="inlineStr">
        <is>
          <t>Grundsätze für verantwortungsbewusstes Investment|UNPRI|PRI</t>
        </is>
      </c>
      <c r="N185" t="inlineStr">
        <is>
          <t>3|3|3</t>
        </is>
      </c>
      <c r="O185" t="inlineStr">
        <is>
          <t>||</t>
        </is>
      </c>
      <c r="P185" t="inlineStr">
        <is>
          <t>Aρχές Υπεύθυνης Επένδυσης|PRI</t>
        </is>
      </c>
      <c r="Q185" t="inlineStr">
        <is>
          <t>2|2</t>
        </is>
      </c>
      <c r="R185" t="inlineStr">
        <is>
          <t>|</t>
        </is>
      </c>
      <c r="S185" t="inlineStr">
        <is>
          <t>UNPRI|PRI|Principles for Responsible Investment</t>
        </is>
      </c>
      <c r="T185" t="inlineStr">
        <is>
          <t>2|2|3</t>
        </is>
      </c>
      <c r="U185" t="inlineStr">
        <is>
          <t>||</t>
        </is>
      </c>
      <c r="V185" t="inlineStr">
        <is>
          <t>Principios para la Inversión Responsable</t>
        </is>
      </c>
      <c r="W185" t="inlineStr">
        <is>
          <t>3</t>
        </is>
      </c>
      <c r="X185" t="inlineStr">
        <is>
          <t/>
        </is>
      </c>
      <c r="Y185" t="inlineStr">
        <is>
          <t>vastutustundlike investeeringute põhimõtted</t>
        </is>
      </c>
      <c r="Z185" t="inlineStr">
        <is>
          <t>3</t>
        </is>
      </c>
      <c r="AA185" t="inlineStr">
        <is>
          <t/>
        </is>
      </c>
      <c r="AB185" t="inlineStr">
        <is>
          <t>vastuullisen sijoittamisen periaatteet</t>
        </is>
      </c>
      <c r="AC185" t="inlineStr">
        <is>
          <t>2</t>
        </is>
      </c>
      <c r="AD185" t="inlineStr">
        <is>
          <t/>
        </is>
      </c>
      <c r="AE185" t="inlineStr">
        <is>
          <t>principes d'éthique de l'investissement|Principes pour l’investissement responsable</t>
        </is>
      </c>
      <c r="AF185" t="inlineStr">
        <is>
          <t>3|3</t>
        </is>
      </c>
      <c r="AG185" t="inlineStr">
        <is>
          <t>|</t>
        </is>
      </c>
      <c r="AH185" t="inlineStr">
        <is>
          <t>prionsaibil um infheistíocht fhreagrach</t>
        </is>
      </c>
      <c r="AI185" t="inlineStr">
        <is>
          <t>3</t>
        </is>
      </c>
      <c r="AJ185" t="inlineStr">
        <is>
          <t/>
        </is>
      </c>
      <c r="AK185" t="inlineStr">
        <is>
          <t>Principi odgovornog ulaganja</t>
        </is>
      </c>
      <c r="AL185" t="inlineStr">
        <is>
          <t>2</t>
        </is>
      </c>
      <c r="AM185" t="inlineStr">
        <is>
          <t/>
        </is>
      </c>
      <c r="AN185" t="inlineStr">
        <is>
          <t>Felelős Befektetési Elvek</t>
        </is>
      </c>
      <c r="AO185" t="inlineStr">
        <is>
          <t>3</t>
        </is>
      </c>
      <c r="AP185" t="inlineStr">
        <is>
          <t/>
        </is>
      </c>
      <c r="AQ185" t="inlineStr">
        <is>
          <t>Principi di investimento responsabile</t>
        </is>
      </c>
      <c r="AR185" t="inlineStr">
        <is>
          <t>4</t>
        </is>
      </c>
      <c r="AS185" t="inlineStr">
        <is>
          <t/>
        </is>
      </c>
      <c r="AT185" t="inlineStr">
        <is>
          <t/>
        </is>
      </c>
      <c r="AU185" t="inlineStr">
        <is>
          <t/>
        </is>
      </c>
      <c r="AV185" t="inlineStr">
        <is>
          <t/>
        </is>
      </c>
      <c r="AW185" t="inlineStr">
        <is>
          <t>atbildīgu investīciju principi</t>
        </is>
      </c>
      <c r="AX185" t="inlineStr">
        <is>
          <t>2</t>
        </is>
      </c>
      <c r="AY185" t="inlineStr">
        <is>
          <t/>
        </is>
      </c>
      <c r="AZ185" t="inlineStr">
        <is>
          <t>Prinċipji għall-Investiment Responsabbli</t>
        </is>
      </c>
      <c r="BA185" t="inlineStr">
        <is>
          <t>3</t>
        </is>
      </c>
      <c r="BB185" t="inlineStr">
        <is>
          <t/>
        </is>
      </c>
      <c r="BC185" t="inlineStr">
        <is>
          <t>beginselen voor verantwoord beleggen</t>
        </is>
      </c>
      <c r="BD185" t="inlineStr">
        <is>
          <t>3</t>
        </is>
      </c>
      <c r="BE185" t="inlineStr">
        <is>
          <t/>
        </is>
      </c>
      <c r="BF185" t="inlineStr">
        <is>
          <t>zasady odpowiedzialnego inwestowania</t>
        </is>
      </c>
      <c r="BG185" t="inlineStr">
        <is>
          <t>2</t>
        </is>
      </c>
      <c r="BH185" t="inlineStr">
        <is>
          <t/>
        </is>
      </c>
      <c r="BI185" t="inlineStr">
        <is>
          <t>Princípios para o Investimento Responsável</t>
        </is>
      </c>
      <c r="BJ185" t="inlineStr">
        <is>
          <t>2</t>
        </is>
      </c>
      <c r="BK185" t="inlineStr">
        <is>
          <t/>
        </is>
      </c>
      <c r="BL185" t="inlineStr">
        <is>
          <t>principii pentru investiții responsabile</t>
        </is>
      </c>
      <c r="BM185" t="inlineStr">
        <is>
          <t>2</t>
        </is>
      </c>
      <c r="BN185" t="inlineStr">
        <is>
          <t/>
        </is>
      </c>
      <c r="BO185" t="inlineStr">
        <is>
          <t>zásady zodpovedného investovania</t>
        </is>
      </c>
      <c r="BP185" t="inlineStr">
        <is>
          <t>3</t>
        </is>
      </c>
      <c r="BQ185" t="inlineStr">
        <is>
          <t/>
        </is>
      </c>
      <c r="BR185" t="inlineStr">
        <is>
          <t/>
        </is>
      </c>
      <c r="BS185" t="inlineStr">
        <is>
          <t/>
        </is>
      </c>
      <c r="BT185" t="inlineStr">
        <is>
          <t/>
        </is>
      </c>
      <c r="BU185" t="inlineStr">
        <is>
          <t/>
        </is>
      </c>
      <c r="BV185" t="inlineStr">
        <is>
          <t/>
        </is>
      </c>
      <c r="BW185" t="inlineStr">
        <is>
          <t/>
        </is>
      </c>
      <c r="BX185" t="inlineStr">
        <is>
          <t>набор от шест принципа, насочени към големите институционални инвеститори, които поставят екологичните, социалните и управленските въпроси в центъра при взимането на инвестиционни решения</t>
        </is>
      </c>
      <c r="BY185" t="inlineStr">
        <is>
          <t>soubor šesti zásad správné praxe v oblasti správy investic, které v roce 2006 přijala OSN udržitelný</t>
        </is>
      </c>
      <c r="BZ185" t="inlineStr">
        <is>
          <t>seks generelle retningslinjer udarbejdet under FN for investorers arbejde med samfundsansvar</t>
        </is>
      </c>
      <c r="CA185" t="inlineStr">
        <is>
          <t>von internationalen Anlegern unterzeichnete Prinzipien zur praxisorientierten Umsetzung von sechs Grundsätzen für verantwortungsbewusstes Investment in Bezug auf Umwelt-, Sozial- und Unternehmensführungsfaktoren (Environment, Social und Governance, ESG)</t>
        </is>
      </c>
      <c r="CB185" t="inlineStr">
        <is>
          <t>...το UNEP [Περιβαλλοντικό Πρόγραμμα του ΟΗΕ]εισήγαγε το 2005 τις «Αρχές Υπεύθυνης Επένδυσης» (Principles for Responsible Investment-PRI), οι οποίες επιδιώκουν να ενσωματώσουν έννοιες περιβαλλοντικής, κοινωνικής και εταιρικής διακυβέρνησης στη λήψη επενδυτικών απόφασεων...</t>
        </is>
      </c>
      <c r="CC185" t="inlineStr">
        <is>
          <t>voluntary and aspirational set of investment principles that offer a menu of possible actions for incorporating environmental, social, and corporate governance (ESG) issues into investment practice</t>
        </is>
      </c>
      <c r="CD185" t="inlineStr">
        <is>
          <t/>
        </is>
      </c>
      <c r="CE185" t="inlineStr">
        <is>
          <t/>
        </is>
      </c>
      <c r="CF185" t="inlineStr">
        <is>
          <t/>
        </is>
      </c>
      <c r="CG185" t="inlineStr">
        <is>
          <t/>
        </is>
      </c>
      <c r="CH185" t="inlineStr">
        <is>
          <t/>
        </is>
      </c>
      <c r="CI185" t="inlineStr">
        <is>
          <t/>
        </is>
      </c>
      <c r="CJ185" t="inlineStr">
        <is>
          <t/>
        </is>
      </c>
      <c r="CK185" t="inlineStr">
        <is>
          <t/>
        </is>
      </c>
      <c r="CL185" t="inlineStr">
        <is>
          <t/>
        </is>
      </c>
      <c r="CM185" t="inlineStr">
        <is>
          <t>starptautisku investoru tīkls, kas darbojas kopā, lai praksē īstenotu sešus atbildīgu investīciju principus</t>
        </is>
      </c>
      <c r="CN185" t="inlineStr">
        <is>
          <t>network ta' investituri internazzjonali li jaħdmu flimkien biex jimplimentaw is-sitt Prinċipji għall-Investiment Responsabbli</t>
        </is>
      </c>
      <c r="CO185" t="inlineStr">
        <is>
          <t>vrijwillige reeks beleggingsbeginselen die als streefdoel dienenen mogelijke maatregelen suggereren voor het integreren van ecologische, sociale en governance-aspecten in beleggingspraktijken</t>
        </is>
      </c>
      <c r="CP185" t="inlineStr">
        <is>
          <t>opracowane przez międzynarodową grupę inwestorów instytucjonalnych, są odzwierciedleniem wzrastającej roli zagadnień środowiskowych, społecznych i ładu korporacyjnego w praktykach inwestycyjnych</t>
        </is>
      </c>
      <c r="CQ185" t="inlineStr">
        <is>
          <t>Conjunto das melhores práticas globais para o investimento responsável.</t>
        </is>
      </c>
      <c r="CR185" t="inlineStr">
        <is>
          <t>rețea de investitori internaționali care își canalizează eforturile pentru respectarea celor șase principii ale unei investiții responsabile</t>
        </is>
      </c>
      <c r="CS185" t="inlineStr">
        <is>
          <t>zásady odrážajúce rastúcu dôležitosť environmentálnej a sociálnej problematiky vo vzťahu k podnikaniu, ako aj záležitostí týkajúcich sa dobrej správy v oblasti investičnej praxe</t>
        </is>
      </c>
      <c r="CT185" t="inlineStr">
        <is>
          <t/>
        </is>
      </c>
      <c r="CU185" t="inlineStr">
        <is>
          <t/>
        </is>
      </c>
    </row>
    <row r="186">
      <c r="A186" s="1" t="str">
        <f>HYPERLINK("https://iate.europa.eu/entry/result/1682345/all", "1682345")</f>
        <v>1682345</v>
      </c>
      <c r="B186" t="inlineStr">
        <is>
          <t>FINANCE</t>
        </is>
      </c>
      <c r="C186" t="inlineStr">
        <is>
          <t>FINANCE</t>
        </is>
      </c>
      <c r="D186" t="inlineStr">
        <is>
          <t/>
        </is>
      </c>
      <c r="E186" t="inlineStr">
        <is>
          <t/>
        </is>
      </c>
      <c r="F186" t="inlineStr">
        <is>
          <t/>
        </is>
      </c>
      <c r="G186" t="inlineStr">
        <is>
          <t/>
        </is>
      </c>
      <c r="H186" t="inlineStr">
        <is>
          <t/>
        </is>
      </c>
      <c r="I186" t="inlineStr">
        <is>
          <t/>
        </is>
      </c>
      <c r="J186" t="inlineStr">
        <is>
          <t>den amerikanske råvarefutures-kommission,Commodity Futures Trading Commission</t>
        </is>
      </c>
      <c r="K186" t="inlineStr">
        <is>
          <t>3</t>
        </is>
      </c>
      <c r="L186" t="inlineStr">
        <is>
          <t/>
        </is>
      </c>
      <c r="M186" t="inlineStr">
        <is>
          <t/>
        </is>
      </c>
      <c r="N186" t="inlineStr">
        <is>
          <t/>
        </is>
      </c>
      <c r="O186" t="inlineStr">
        <is>
          <t/>
        </is>
      </c>
      <c r="P186" t="inlineStr">
        <is>
          <t/>
        </is>
      </c>
      <c r="Q186" t="inlineStr">
        <is>
          <t/>
        </is>
      </c>
      <c r="R186" t="inlineStr">
        <is>
          <t/>
        </is>
      </c>
      <c r="S186" t="inlineStr">
        <is>
          <t>CFTC|Commodity Futures Trading Commission</t>
        </is>
      </c>
      <c r="T186" t="inlineStr">
        <is>
          <t>3|3</t>
        </is>
      </c>
      <c r="U186" t="inlineStr">
        <is>
          <t>|</t>
        </is>
      </c>
      <c r="V186" t="inlineStr">
        <is>
          <t/>
        </is>
      </c>
      <c r="W186" t="inlineStr">
        <is>
          <t/>
        </is>
      </c>
      <c r="X186" t="inlineStr">
        <is>
          <t/>
        </is>
      </c>
      <c r="Y186" t="inlineStr">
        <is>
          <t/>
        </is>
      </c>
      <c r="Z186" t="inlineStr">
        <is>
          <t/>
        </is>
      </c>
      <c r="AA186" t="inlineStr">
        <is>
          <t/>
        </is>
      </c>
      <c r="AB186" t="inlineStr">
        <is>
          <t/>
        </is>
      </c>
      <c r="AC186" t="inlineStr">
        <is>
          <t/>
        </is>
      </c>
      <c r="AD186" t="inlineStr">
        <is>
          <t/>
        </is>
      </c>
      <c r="AE186" t="inlineStr">
        <is>
          <t/>
        </is>
      </c>
      <c r="AF186" t="inlineStr">
        <is>
          <t/>
        </is>
      </c>
      <c r="AG186" t="inlineStr">
        <is>
          <t/>
        </is>
      </c>
      <c r="AH186" t="inlineStr">
        <is>
          <t/>
        </is>
      </c>
      <c r="AI186" t="inlineStr">
        <is>
          <t/>
        </is>
      </c>
      <c r="AJ186" t="inlineStr">
        <is>
          <t/>
        </is>
      </c>
      <c r="AK186" t="inlineStr">
        <is>
          <t/>
        </is>
      </c>
      <c r="AL186" t="inlineStr">
        <is>
          <t/>
        </is>
      </c>
      <c r="AM186" t="inlineStr">
        <is>
          <t/>
        </is>
      </c>
      <c r="AN186" t="inlineStr">
        <is>
          <t>Határidős Árutőzsdei Kereskedést Felügyelő Bizottság|CFTC</t>
        </is>
      </c>
      <c r="AO186" t="inlineStr">
        <is>
          <t>3|3</t>
        </is>
      </c>
      <c r="AP186" t="inlineStr">
        <is>
          <t>|</t>
        </is>
      </c>
      <c r="AQ186" t="inlineStr">
        <is>
          <t/>
        </is>
      </c>
      <c r="AR186" t="inlineStr">
        <is>
          <t/>
        </is>
      </c>
      <c r="AS186" t="inlineStr">
        <is>
          <t/>
        </is>
      </c>
      <c r="AT186" t="inlineStr">
        <is>
          <t>JAV biržos prekių ateities sandorių prekybos komisija</t>
        </is>
      </c>
      <c r="AU186" t="inlineStr">
        <is>
          <t>2</t>
        </is>
      </c>
      <c r="AV186" t="inlineStr">
        <is>
          <t/>
        </is>
      </c>
      <c r="AW186" t="inlineStr">
        <is>
          <t/>
        </is>
      </c>
      <c r="AX186" t="inlineStr">
        <is>
          <t/>
        </is>
      </c>
      <c r="AY186" t="inlineStr">
        <is>
          <t/>
        </is>
      </c>
      <c r="AZ186" t="inlineStr">
        <is>
          <t/>
        </is>
      </c>
      <c r="BA186" t="inlineStr">
        <is>
          <t/>
        </is>
      </c>
      <c r="BB186" t="inlineStr">
        <is>
          <t/>
        </is>
      </c>
      <c r="BC186" t="inlineStr">
        <is>
          <t/>
        </is>
      </c>
      <c r="BD186" t="inlineStr">
        <is>
          <t/>
        </is>
      </c>
      <c r="BE186" t="inlineStr">
        <is>
          <t/>
        </is>
      </c>
      <c r="BF186" t="inlineStr">
        <is>
          <t/>
        </is>
      </c>
      <c r="BG186" t="inlineStr">
        <is>
          <t/>
        </is>
      </c>
      <c r="BH186" t="inlineStr">
        <is>
          <t/>
        </is>
      </c>
      <c r="BI186" t="inlineStr">
        <is>
          <t>CFTC|Comissão Reguladora de Operações de Futuros de Commodities</t>
        </is>
      </c>
      <c r="BJ186" t="inlineStr">
        <is>
          <t>3|3</t>
        </is>
      </c>
      <c r="BK186" t="inlineStr">
        <is>
          <t>|</t>
        </is>
      </c>
      <c r="BL186" t="inlineStr">
        <is>
          <t/>
        </is>
      </c>
      <c r="BM186" t="inlineStr">
        <is>
          <t/>
        </is>
      </c>
      <c r="BN186" t="inlineStr">
        <is>
          <t/>
        </is>
      </c>
      <c r="BO186" t="inlineStr">
        <is>
          <t/>
        </is>
      </c>
      <c r="BP186" t="inlineStr">
        <is>
          <t/>
        </is>
      </c>
      <c r="BQ186" t="inlineStr">
        <is>
          <t/>
        </is>
      </c>
      <c r="BR186" t="inlineStr">
        <is>
          <t/>
        </is>
      </c>
      <c r="BS186" t="inlineStr">
        <is>
          <t/>
        </is>
      </c>
      <c r="BT186" t="inlineStr">
        <is>
          <t/>
        </is>
      </c>
      <c r="BU186" t="inlineStr">
        <is>
          <t/>
        </is>
      </c>
      <c r="BV186" t="inlineStr">
        <is>
          <t/>
        </is>
      </c>
      <c r="BW186" t="inlineStr">
        <is>
          <t/>
        </is>
      </c>
      <c r="BX186" t="inlineStr">
        <is>
          <t/>
        </is>
      </c>
      <c r="BY186" t="inlineStr">
        <is>
          <t/>
        </is>
      </c>
      <c r="BZ186" t="inlineStr">
        <is>
          <t/>
        </is>
      </c>
      <c r="CA186" t="inlineStr">
        <is>
          <t/>
        </is>
      </c>
      <c r="CB186" t="inlineStr">
        <is>
          <t/>
        </is>
      </c>
      <c r="CC186" t="inlineStr">
        <is>
          <t>Federal regulatory agency established by the Commodity Futures Trading Act of 1974 to administer the Commodity Exchange Act</t>
        </is>
      </c>
      <c r="CD186" t="inlineStr">
        <is>
          <t/>
        </is>
      </c>
      <c r="CE186" t="inlineStr">
        <is>
          <t/>
        </is>
      </c>
      <c r="CF186" t="inlineStr">
        <is>
          <t/>
        </is>
      </c>
      <c r="CG186" t="inlineStr">
        <is>
          <t/>
        </is>
      </c>
      <c r="CH186" t="inlineStr">
        <is>
          <t/>
        </is>
      </c>
      <c r="CI186" t="inlineStr">
        <is>
          <t/>
        </is>
      </c>
      <c r="CJ186" t="inlineStr">
        <is>
          <t/>
        </is>
      </c>
      <c r="CK186" t="inlineStr">
        <is>
          <t/>
        </is>
      </c>
      <c r="CL186" t="inlineStr">
        <is>
          <t>JAV institucija, kurios pagrindinė užduotis – apsaugoti rinkos dalyvius ir visuomenę nuo sukčiavimo, manipuliacijų, piktnaudžiavimo ir sisteminės rizikos, susijusios su išvestinėmis finansinėmis priemonėmis (ateities sandoriais ir apsikeitimo sandoriais)</t>
        </is>
      </c>
      <c r="CM186" t="inlineStr">
        <is>
          <t/>
        </is>
      </c>
      <c r="CN186" t="inlineStr">
        <is>
          <t/>
        </is>
      </c>
      <c r="CO186" t="inlineStr">
        <is>
          <t/>
        </is>
      </c>
      <c r="CP186" t="inlineStr">
        <is>
          <t/>
        </is>
      </c>
      <c r="CQ186" t="inlineStr">
        <is>
          <t/>
        </is>
      </c>
      <c r="CR186" t="inlineStr">
        <is>
          <t/>
        </is>
      </c>
      <c r="CS186" t="inlineStr">
        <is>
          <t/>
        </is>
      </c>
      <c r="CT186" t="inlineStr">
        <is>
          <t/>
        </is>
      </c>
      <c r="CU186" t="inlineStr">
        <is>
          <t/>
        </is>
      </c>
    </row>
    <row r="187">
      <c r="A187" s="1" t="str">
        <f>HYPERLINK("https://iate.europa.eu/entry/result/874852/all", "874852")</f>
        <v>874852</v>
      </c>
      <c r="B187" t="inlineStr">
        <is>
          <t>FINANCE;BUSINESS AND COMPETITION</t>
        </is>
      </c>
      <c r="C187" t="inlineStr">
        <is>
          <t>FINANCE|financial institutions and credit;BUSINESS AND COMPETITION|accounting</t>
        </is>
      </c>
      <c r="D187" t="inlineStr">
        <is>
          <t>лихвен суап</t>
        </is>
      </c>
      <c r="E187" t="inlineStr">
        <is>
          <t>4</t>
        </is>
      </c>
      <c r="F187" t="inlineStr">
        <is>
          <t/>
        </is>
      </c>
      <c r="G187" t="inlineStr">
        <is>
          <t>úrokový swap</t>
        </is>
      </c>
      <c r="H187" t="inlineStr">
        <is>
          <t>3</t>
        </is>
      </c>
      <c r="I187" t="inlineStr">
        <is>
          <t/>
        </is>
      </c>
      <c r="J187" t="inlineStr">
        <is>
          <t>rentesatsombytning|renteswap|forrentningsombytning</t>
        </is>
      </c>
      <c r="K187" t="inlineStr">
        <is>
          <t>3|3|3</t>
        </is>
      </c>
      <c r="L187" t="inlineStr">
        <is>
          <t>||</t>
        </is>
      </c>
      <c r="M187" t="inlineStr">
        <is>
          <t>Zinsswap</t>
        </is>
      </c>
      <c r="N187" t="inlineStr">
        <is>
          <t>3</t>
        </is>
      </c>
      <c r="O187" t="inlineStr">
        <is>
          <t/>
        </is>
      </c>
      <c r="P187" t="inlineStr">
        <is>
          <t>πράξη ανταλλαγής επιτοκίων|ανταλλαγή επιτοκίου</t>
        </is>
      </c>
      <c r="Q187" t="inlineStr">
        <is>
          <t>3|3</t>
        </is>
      </c>
      <c r="R187" t="inlineStr">
        <is>
          <t>|</t>
        </is>
      </c>
      <c r="S187" t="inlineStr">
        <is>
          <t>interest-rate swap|interest rate swap|IRSwap|IRS|IR swap</t>
        </is>
      </c>
      <c r="T187" t="inlineStr">
        <is>
          <t>3|3|3|3|1</t>
        </is>
      </c>
      <c r="U187" t="inlineStr">
        <is>
          <t>||||</t>
        </is>
      </c>
      <c r="V187" t="inlineStr">
        <is>
          <t>swap de interés|swap de tipos de interés|trueque de tipos de interés|permuta financiera de tipos de interés</t>
        </is>
      </c>
      <c r="W187" t="inlineStr">
        <is>
          <t>3|3|3|3</t>
        </is>
      </c>
      <c r="X187" t="inlineStr">
        <is>
          <t>|||</t>
        </is>
      </c>
      <c r="Y187" t="inlineStr">
        <is>
          <t>intressimäära vahetusleping|intressimäära vahetustehing</t>
        </is>
      </c>
      <c r="Z187" t="inlineStr">
        <is>
          <t>3|3</t>
        </is>
      </c>
      <c r="AA187" t="inlineStr">
        <is>
          <t>|</t>
        </is>
      </c>
      <c r="AB187" t="inlineStr">
        <is>
          <t>koronvaihtosopimus|korkoswap</t>
        </is>
      </c>
      <c r="AC187" t="inlineStr">
        <is>
          <t>3|3</t>
        </is>
      </c>
      <c r="AD187" t="inlineStr">
        <is>
          <t>|</t>
        </is>
      </c>
      <c r="AE187" t="inlineStr">
        <is>
          <t>échange de taux d'intérêt|swap sur taux d'intérêt|swap de taux d'intérêt</t>
        </is>
      </c>
      <c r="AF187" t="inlineStr">
        <is>
          <t>3|3|3</t>
        </is>
      </c>
      <c r="AG187" t="inlineStr">
        <is>
          <t>||</t>
        </is>
      </c>
      <c r="AH187" t="inlineStr">
        <is>
          <t>Babhtáil Ráta Úis</t>
        </is>
      </c>
      <c r="AI187" t="inlineStr">
        <is>
          <t>1</t>
        </is>
      </c>
      <c r="AJ187" t="inlineStr">
        <is>
          <t/>
        </is>
      </c>
      <c r="AK187" t="inlineStr">
        <is>
          <t/>
        </is>
      </c>
      <c r="AL187" t="inlineStr">
        <is>
          <t/>
        </is>
      </c>
      <c r="AM187" t="inlineStr">
        <is>
          <t/>
        </is>
      </c>
      <c r="AN187" t="inlineStr">
        <is>
          <t>kamatswap|kamatláb-csereügylet|kamatcsereügylet</t>
        </is>
      </c>
      <c r="AO187" t="inlineStr">
        <is>
          <t>3|4|4</t>
        </is>
      </c>
      <c r="AP187" t="inlineStr">
        <is>
          <t>||preferred</t>
        </is>
      </c>
      <c r="AQ187" t="inlineStr">
        <is>
          <t>swap sul tasso d'interesse|swap sui tassi d'interesse|IRS|accordo di swap sul tasso d'interesse|swap d'interesse</t>
        </is>
      </c>
      <c r="AR187" t="inlineStr">
        <is>
          <t>2|3|3|3|3</t>
        </is>
      </c>
      <c r="AS187" t="inlineStr">
        <is>
          <t>||||</t>
        </is>
      </c>
      <c r="AT187" t="inlineStr">
        <is>
          <t>palūkanų normų apsikeitimo sandoris</t>
        </is>
      </c>
      <c r="AU187" t="inlineStr">
        <is>
          <t>3</t>
        </is>
      </c>
      <c r="AV187" t="inlineStr">
        <is>
          <t/>
        </is>
      </c>
      <c r="AW187" t="inlineStr">
        <is>
          <t/>
        </is>
      </c>
      <c r="AX187" t="inlineStr">
        <is>
          <t/>
        </is>
      </c>
      <c r="AY187" t="inlineStr">
        <is>
          <t/>
        </is>
      </c>
      <c r="AZ187" t="inlineStr">
        <is>
          <t>swap ta' rata tal-imgħax</t>
        </is>
      </c>
      <c r="BA187" t="inlineStr">
        <is>
          <t>3</t>
        </is>
      </c>
      <c r="BB187" t="inlineStr">
        <is>
          <t/>
        </is>
      </c>
      <c r="BC187" t="inlineStr">
        <is>
          <t>IRS|renteswap|rente-swap</t>
        </is>
      </c>
      <c r="BD187" t="inlineStr">
        <is>
          <t>3|3|3</t>
        </is>
      </c>
      <c r="BE187" t="inlineStr">
        <is>
          <t>||</t>
        </is>
      </c>
      <c r="BF187" t="inlineStr">
        <is>
          <t>swap stóp procentowych|transakcja zamiany stóp procentowych|transakcja IRS|swap odsetkowy</t>
        </is>
      </c>
      <c r="BG187" t="inlineStr">
        <is>
          <t>3|3|3|2</t>
        </is>
      </c>
      <c r="BH187" t="inlineStr">
        <is>
          <t>|||</t>
        </is>
      </c>
      <c r="BI187" t="inlineStr">
        <is>
          <t>permuta de taxa de juro|&lt;i&gt;swap&lt;/i&gt; de taxas de juro|operação de permuta de taxa de juro</t>
        </is>
      </c>
      <c r="BJ187" t="inlineStr">
        <is>
          <t>3|3|3</t>
        </is>
      </c>
      <c r="BK187" t="inlineStr">
        <is>
          <t>||</t>
        </is>
      </c>
      <c r="BL187" t="inlineStr">
        <is>
          <t/>
        </is>
      </c>
      <c r="BM187" t="inlineStr">
        <is>
          <t/>
        </is>
      </c>
      <c r="BN187" t="inlineStr">
        <is>
          <t/>
        </is>
      </c>
      <c r="BO187" t="inlineStr">
        <is>
          <t>úrokový swap</t>
        </is>
      </c>
      <c r="BP187" t="inlineStr">
        <is>
          <t>3</t>
        </is>
      </c>
      <c r="BQ187" t="inlineStr">
        <is>
          <t/>
        </is>
      </c>
      <c r="BR187" t="inlineStr">
        <is>
          <t>obrestna zamenjava|zamenjava obrestnih mer</t>
        </is>
      </c>
      <c r="BS187" t="inlineStr">
        <is>
          <t>3|3</t>
        </is>
      </c>
      <c r="BT187" t="inlineStr">
        <is>
          <t>|</t>
        </is>
      </c>
      <c r="BU187" t="inlineStr">
        <is>
          <t>ränteswapp</t>
        </is>
      </c>
      <c r="BV187" t="inlineStr">
        <is>
          <t>2</t>
        </is>
      </c>
      <c r="BW187" t="inlineStr">
        <is>
          <t/>
        </is>
      </c>
      <c r="BX187" t="inlineStr">
        <is>
          <t>&lt;i&gt;суап&lt;/i&gt; 
&lt;sup&gt;1&lt;/sup&gt;, при който се разменят лихвените плащания за определен период по предварително договорена главница с оглед получаване на достъп на страните до лихвен процент, достъпен само за едната страна 
&lt;p&gt;&lt;sup&gt;1&lt;/sup&gt; [ &lt;a href="/entry/result/1071982/all" id="ENTRY_TO_ENTRY_CONVERTER" target="_blank"&gt;IATE:1071982&lt;/a&gt; ]&lt;/p&gt;</t>
        </is>
      </c>
      <c r="BY187" t="inlineStr">
        <is>
          <t/>
        </is>
      </c>
      <c r="BZ187" t="inlineStr">
        <is>
          <t>"Ved en renteswap forstås en transaktion, hvorved 2 parter indgår en aftale om at udveksle betalinger i den samme valuta. Betalingen udregnes som rentebetalinger af samme beregningsmæsige hovedstol, men på grundlag af forskellige renteberegningsprincipper. Renteswaps kan laves ml. fast og variabel rente el. ml. ét variabelt renteindeks og et andet."</t>
        </is>
      </c>
      <c r="CA187" t="inlineStr">
        <is>
          <t>Umtausch festverzinslicher Wertpapiere in kurzfristige Schulden, die niedriger aber variabel verzinst sind</t>
        </is>
      </c>
      <c r="CB187" t="inlineStr">
        <is>
          <t>Πράξη ανταλλαγής επιτοκίων (interest rate swap): σύμβαση, βάσει της οποίας συμφωνείται με τον αντισυμβαλλόμενο η ανταλλαγή ταμειακών ροών που αντιπροσωπεύουν ροές περιοδικά καταβαλλόμενου τόκου, στο ίδιο νόμισμα ή, στην περίπτωση συναλλαγών σε διαφορετικά νομίσματα, σε δύο διαφορετικά νομίσματα.</t>
        </is>
      </c>
      <c r="CC187" t="inlineStr">
        <is>
          <t>agreement between two parties to exchange one stream of interest payments for another, over a set period of time</t>
        </is>
      </c>
      <c r="CD187" t="inlineStr">
        <is>
          <t>Un swap de tipos de interés (IRS) o swap de intereses es un contrato en el que dos partes acuerdan, durante un periodo de tiempo establecido, un intercambio mutuo de pagos periódicos de intereses denominados en la misma moneda y calculados sobre un mismo principal, pero con tipos de referencia distintos.</t>
        </is>
      </c>
      <c r="CE187" t="inlineStr">
        <is>
          <t/>
        </is>
      </c>
      <c r="CF187" t="inlineStr">
        <is>
          <t>"kahden osapuolen välillä samassa valuutassa koronmaksujen vaihtamisesta tehty sopimus eli koronvaihtosopimus, jossa kiinteä korko vaihdetaan vaihtuvaan korkoon tai päinvastoin"</t>
        </is>
      </c>
      <c r="CG187" t="inlineStr">
        <is>
          <t>"Opération par laquelle deux entités ayant contracté des emprunts selon des modalités de taux d'intérêt différentes (par exemple taux fixe et taux variable), s'échangent les services de leur dette en compensant périodiquement le montant des intérêts dont elles deviennent ainsi mutuellement redevables." ; swap donnant la possibilité d'échanger des intérêts à taux fixe contre des intérêts à taux variable dépendant d'un indice déterminé ou deux types de taux d'intérêts à taux variables;l'échange ne porte que sur le flux des intérêts</t>
        </is>
      </c>
      <c r="CH187" t="inlineStr">
        <is>
          <t/>
        </is>
      </c>
      <c r="CI187" t="inlineStr">
        <is>
          <t/>
        </is>
      </c>
      <c r="CJ187" t="inlineStr">
        <is>
          <t>olyan pénzügyi ügylet, amelyben fix kamatozású pénzáramlást konvertálnak változó kamatozásúra, vagy fordítva, illetve lehet különböző piacok változó kamatozású pénzáramlásainak cseréje is</t>
        </is>
      </c>
      <c r="CK187" t="inlineStr">
        <is>
          <t>Contratto con cui due controparti si scambiano, a scadenze periodiche concordate, dei flussi di interessi calcolati applicando a un medesimo capitale nominale, che non viene mai scambiato, due diversi tassi d'interesse (normalmente uno fisso e l'altro variabile e ancorato ad un parametro di indicizzazione).</t>
        </is>
      </c>
      <c r="CL187" t="inlineStr">
        <is>
          <t/>
        </is>
      </c>
      <c r="CM187" t="inlineStr">
        <is>
          <t/>
        </is>
      </c>
      <c r="CN187" t="inlineStr">
        <is>
          <t>ftehim kuntrattwali biex jiġu skambjati flussi ta' flus li jirrappreżentaw sorsi ta' ħlasijiet ta' imgħax perjodiċi b'kontroparti jew f'valuta waħda jew, fil-każ ta' transazzjonijiet bejn żewġ valuti, f'żewġ valuti differenti</t>
        </is>
      </c>
      <c r="CO187" t="inlineStr">
        <is>
          <t>"Een renteswap is een overeenkomst waarbij twee partijen afspreken de rentebetalingen op een fictieve hoofdsom ('notional amount') uit te wisselen gedurende een vooraf gestelde termijn, bijvoorbeeld 10 jaar." (NL SOURCE)</t>
        </is>
      </c>
      <c r="CP187" t="inlineStr">
        <is>
          <t>transakcja polegająca na zamianie płatności odsetkowych liczonych od nominalnej kwoty IRS wg zmiennej stopy (np. trzymiesięczny Wibor) na płatności odsetkowe liczone wg stałej stopy (np. 5%)</t>
        </is>
      </c>
      <c r="CQ187" t="inlineStr">
        <is>
          <t>Acordo entre duas partes de troca de pagamentos de taxas de juro durante um determinado período de tempo.</t>
        </is>
      </c>
      <c r="CR187" t="inlineStr">
        <is>
          <t/>
        </is>
      </c>
      <c r="CS187" t="inlineStr">
        <is>
          <t>zámena úroku vypočítaného pohyblivou úrokovou mierou z pomyselnej istiny za úrok vypočítaný pevnou úrokovou mierou z pomyselnej istiny, pričom obidve platby znejú na rovnakú menu</t>
        </is>
      </c>
      <c r="CT187" t="inlineStr">
        <is>
          <t>zamenjava plačil po fiksni obrestni meri za obveznosti po spremenljivi obrestni meri za določeno časovno obdobje na navidezno glavnico</t>
        </is>
      </c>
      <c r="CU187" t="inlineStr">
        <is>
          <t/>
        </is>
      </c>
    </row>
    <row r="188">
      <c r="A188" s="1" t="str">
        <f>HYPERLINK("https://iate.europa.eu/entry/result/1201566/all", "1201566")</f>
        <v>1201566</v>
      </c>
      <c r="B188" t="inlineStr">
        <is>
          <t>AGRICULTURE, FORESTRY AND FISHERIES;SCIENCE</t>
        </is>
      </c>
      <c r="C188" t="inlineStr">
        <is>
          <t>AGRICULTURE, FORESTRY AND FISHERIES|fisheries;SCIENCE|natural and applied sciences|life sciences</t>
        </is>
      </c>
      <c r="D188" t="inlineStr">
        <is>
          <t/>
        </is>
      </c>
      <c r="E188" t="inlineStr">
        <is>
          <t/>
        </is>
      </c>
      <c r="F188" t="inlineStr">
        <is>
          <t/>
        </is>
      </c>
      <c r="G188" t="inlineStr">
        <is>
          <t>sladkovodní ryby</t>
        </is>
      </c>
      <c r="H188" t="inlineStr">
        <is>
          <t>3</t>
        </is>
      </c>
      <c r="I188" t="inlineStr">
        <is>
          <t/>
        </is>
      </c>
      <c r="J188" t="inlineStr">
        <is>
          <t>ferskvandsfisk</t>
        </is>
      </c>
      <c r="K188" t="inlineStr">
        <is>
          <t>3</t>
        </is>
      </c>
      <c r="L188" t="inlineStr">
        <is>
          <t/>
        </is>
      </c>
      <c r="M188" t="inlineStr">
        <is>
          <t>Süßwasserfisch</t>
        </is>
      </c>
      <c r="N188" t="inlineStr">
        <is>
          <t>3</t>
        </is>
      </c>
      <c r="O188" t="inlineStr">
        <is>
          <t/>
        </is>
      </c>
      <c r="P188" t="inlineStr">
        <is>
          <t>ιχθύς γλυκέως ύδατους|ψάρι γλυκού νερού|ψάρι του γλυκού νερού</t>
        </is>
      </c>
      <c r="Q188" t="inlineStr">
        <is>
          <t>3|3|3</t>
        </is>
      </c>
      <c r="R188" t="inlineStr">
        <is>
          <t>||</t>
        </is>
      </c>
      <c r="S188" t="inlineStr">
        <is>
          <t>freshwater fish</t>
        </is>
      </c>
      <c r="T188" t="inlineStr">
        <is>
          <t>3</t>
        </is>
      </c>
      <c r="U188" t="inlineStr">
        <is>
          <t/>
        </is>
      </c>
      <c r="V188" t="inlineStr">
        <is>
          <t>pez de río|pescado de agua dulce|pez de agua dulce</t>
        </is>
      </c>
      <c r="W188" t="inlineStr">
        <is>
          <t>3|3|3</t>
        </is>
      </c>
      <c r="X188" t="inlineStr">
        <is>
          <t>||</t>
        </is>
      </c>
      <c r="Y188" t="inlineStr">
        <is>
          <t>mageveekalad</t>
        </is>
      </c>
      <c r="Z188" t="inlineStr">
        <is>
          <t>3</t>
        </is>
      </c>
      <c r="AA188" t="inlineStr">
        <is>
          <t/>
        </is>
      </c>
      <c r="AB188" t="inlineStr">
        <is>
          <t>makean veden kala</t>
        </is>
      </c>
      <c r="AC188" t="inlineStr">
        <is>
          <t>3</t>
        </is>
      </c>
      <c r="AD188" t="inlineStr">
        <is>
          <t/>
        </is>
      </c>
      <c r="AE188" t="inlineStr">
        <is>
          <t>poisson d'eau douce</t>
        </is>
      </c>
      <c r="AF188" t="inlineStr">
        <is>
          <t>3</t>
        </is>
      </c>
      <c r="AG188" t="inlineStr">
        <is>
          <t/>
        </is>
      </c>
      <c r="AH188" t="inlineStr">
        <is>
          <t>iasc fionnuisce</t>
        </is>
      </c>
      <c r="AI188" t="inlineStr">
        <is>
          <t>3</t>
        </is>
      </c>
      <c r="AJ188" t="inlineStr">
        <is>
          <t/>
        </is>
      </c>
      <c r="AK188" t="inlineStr">
        <is>
          <t/>
        </is>
      </c>
      <c r="AL188" t="inlineStr">
        <is>
          <t/>
        </is>
      </c>
      <c r="AM188" t="inlineStr">
        <is>
          <t/>
        </is>
      </c>
      <c r="AN188" t="inlineStr">
        <is>
          <t/>
        </is>
      </c>
      <c r="AO188" t="inlineStr">
        <is>
          <t/>
        </is>
      </c>
      <c r="AP188" t="inlineStr">
        <is>
          <t/>
        </is>
      </c>
      <c r="AQ188" t="inlineStr">
        <is>
          <t>pesce di acqua dolce</t>
        </is>
      </c>
      <c r="AR188" t="inlineStr">
        <is>
          <t>3</t>
        </is>
      </c>
      <c r="AS188" t="inlineStr">
        <is>
          <t/>
        </is>
      </c>
      <c r="AT188" t="inlineStr">
        <is>
          <t>gėlo vandens žuvys</t>
        </is>
      </c>
      <c r="AU188" t="inlineStr">
        <is>
          <t>1</t>
        </is>
      </c>
      <c r="AV188" t="inlineStr">
        <is>
          <t/>
        </is>
      </c>
      <c r="AW188" t="inlineStr">
        <is>
          <t/>
        </is>
      </c>
      <c r="AX188" t="inlineStr">
        <is>
          <t/>
        </is>
      </c>
      <c r="AY188" t="inlineStr">
        <is>
          <t/>
        </is>
      </c>
      <c r="AZ188" t="inlineStr">
        <is>
          <t/>
        </is>
      </c>
      <c r="BA188" t="inlineStr">
        <is>
          <t/>
        </is>
      </c>
      <c r="BB188" t="inlineStr">
        <is>
          <t/>
        </is>
      </c>
      <c r="BC188" t="inlineStr">
        <is>
          <t>zoetwatervis</t>
        </is>
      </c>
      <c r="BD188" t="inlineStr">
        <is>
          <t>3</t>
        </is>
      </c>
      <c r="BE188" t="inlineStr">
        <is>
          <t/>
        </is>
      </c>
      <c r="BF188" t="inlineStr">
        <is>
          <t>ryba słodkowodna</t>
        </is>
      </c>
      <c r="BG188" t="inlineStr">
        <is>
          <t>3</t>
        </is>
      </c>
      <c r="BH188" t="inlineStr">
        <is>
          <t/>
        </is>
      </c>
      <c r="BI188" t="inlineStr">
        <is>
          <t>peixe de água doce</t>
        </is>
      </c>
      <c r="BJ188" t="inlineStr">
        <is>
          <t>3</t>
        </is>
      </c>
      <c r="BK188" t="inlineStr">
        <is>
          <t/>
        </is>
      </c>
      <c r="BL188" t="inlineStr">
        <is>
          <t/>
        </is>
      </c>
      <c r="BM188" t="inlineStr">
        <is>
          <t/>
        </is>
      </c>
      <c r="BN188" t="inlineStr">
        <is>
          <t/>
        </is>
      </c>
      <c r="BO188" t="inlineStr">
        <is>
          <t>sladkovodná ryba</t>
        </is>
      </c>
      <c r="BP188" t="inlineStr">
        <is>
          <t>3</t>
        </is>
      </c>
      <c r="BQ188" t="inlineStr">
        <is>
          <t/>
        </is>
      </c>
      <c r="BR188" t="inlineStr">
        <is>
          <t/>
        </is>
      </c>
      <c r="BS188" t="inlineStr">
        <is>
          <t/>
        </is>
      </c>
      <c r="BT188" t="inlineStr">
        <is>
          <t/>
        </is>
      </c>
      <c r="BU188" t="inlineStr">
        <is>
          <t>sötvattenfisk</t>
        </is>
      </c>
      <c r="BV188" t="inlineStr">
        <is>
          <t>3</t>
        </is>
      </c>
      <c r="BW188" t="inlineStr">
        <is>
          <t/>
        </is>
      </c>
      <c r="BX188" t="inlineStr">
        <is>
          <t/>
        </is>
      </c>
      <c r="BY188" t="inlineStr">
        <is>
          <t/>
        </is>
      </c>
      <c r="BZ188" t="inlineStr">
        <is>
          <t/>
        </is>
      </c>
      <c r="CA188" t="inlineStr">
        <is>
          <t>Fische
 aus Binnengewässern und Fische, die sich zeitweilig auch im Meer aufhalten</t>
        </is>
      </c>
      <c r="CB188" t="inlineStr">
        <is>
          <t/>
        </is>
      </c>
      <c r="CC188" t="inlineStr">
        <is>
          <t>fish that can tolerate only very narrow ranges of salinity</t>
        </is>
      </c>
      <c r="CD188" t="inlineStr">
        <is>
          <t>Animal
acuático con branquias que habita en ríos, arroyos, lagos, lagunas o aguas
estancadas dulces con un grado de salinidad inferior a 0,5 %.</t>
        </is>
      </c>
      <c r="CE188" t="inlineStr">
        <is>
          <t>kalad, kes veedavad kogu oma elu magevees</t>
        </is>
      </c>
      <c r="CF188" t="inlineStr">
        <is>
          <t/>
        </is>
      </c>
      <c r="CG188" t="inlineStr">
        <is>
          <t/>
        </is>
      </c>
      <c r="CH188" t="inlineStr">
        <is>
          <t/>
        </is>
      </c>
      <c r="CI188" t="inlineStr">
        <is>
          <t/>
        </is>
      </c>
      <c r="CJ188" t="inlineStr">
        <is>
          <t/>
        </is>
      </c>
      <c r="CK188" t="inlineStr">
        <is>
          <t/>
        </is>
      </c>
      <c r="CL188" t="inlineStr">
        <is>
          <t/>
        </is>
      </c>
      <c r="CM188" t="inlineStr">
        <is>
          <t/>
        </is>
      </c>
      <c r="CN188" t="inlineStr">
        <is>
          <t/>
        </is>
      </c>
      <c r="CO188" t="inlineStr">
        <is>
          <t>een vis die leeft in
rivieren, beken, plassen en andere omgevingen met zoet water</t>
        </is>
      </c>
      <c r="CP188" t="inlineStr">
        <is>
          <t/>
        </is>
      </c>
      <c r="CQ188" t="inlineStr">
        <is>
          <t/>
        </is>
      </c>
      <c r="CR188" t="inlineStr">
        <is>
          <t/>
        </is>
      </c>
      <c r="CS188" t="inlineStr">
        <is>
          <t>ryba, ktorej prirodzený životný cyklus alebo jeho časť je viazaná na pevninské alebo vnútrozemské oblasti sladkých vôd a je vhodná na ľudskú spotrebu</t>
        </is>
      </c>
      <c r="CT188" t="inlineStr">
        <is>
          <t/>
        </is>
      </c>
      <c r="CU188" t="inlineStr">
        <is>
          <t/>
        </is>
      </c>
    </row>
    <row r="189">
      <c r="A189" s="1" t="str">
        <f>HYPERLINK("https://iate.europa.eu/entry/result/1464918/all", "1464918")</f>
        <v>1464918</v>
      </c>
      <c r="B189" t="inlineStr">
        <is>
          <t>FINANCE</t>
        </is>
      </c>
      <c r="C189" t="inlineStr">
        <is>
          <t>FINANCE|financial institutions and credit|banking;FINANCE|financial institutions and credit|credit policy</t>
        </is>
      </c>
      <c r="D189" t="inlineStr">
        <is>
          <t>лондонски междубанков лихвен процент|LIBOR|ЛИБОР</t>
        </is>
      </c>
      <c r="E189" t="inlineStr">
        <is>
          <t>3|2|3</t>
        </is>
      </c>
      <c r="F189" t="inlineStr">
        <is>
          <t>||</t>
        </is>
      </c>
      <c r="G189" t="inlineStr">
        <is>
          <t>londýnská mezibankovní nabídková sazba|LIBOR|sazba LIBOR</t>
        </is>
      </c>
      <c r="H189" t="inlineStr">
        <is>
          <t>3|3|3</t>
        </is>
      </c>
      <c r="I189" t="inlineStr">
        <is>
          <t>||</t>
        </is>
      </c>
      <c r="J189" t="inlineStr">
        <is>
          <t>London interbankrente|LIBOR-rente|LIBOR|London interbankrenten</t>
        </is>
      </c>
      <c r="K189" t="inlineStr">
        <is>
          <t>3|3|3|3</t>
        </is>
      </c>
      <c r="L189" t="inlineStr">
        <is>
          <t>|||</t>
        </is>
      </c>
      <c r="M189" t="inlineStr">
        <is>
          <t>Libor|Londoner Inter-Banksatz|LIBOR|LIBOR-Rate</t>
        </is>
      </c>
      <c r="N189" t="inlineStr">
        <is>
          <t>3|3|1|3</t>
        </is>
      </c>
      <c r="O189" t="inlineStr">
        <is>
          <t>|||</t>
        </is>
      </c>
      <c r="P189" t="inlineStr">
        <is>
          <t>LIBOR|Libor|διατραπεζικό επιτόκιο του Λονδίνου|διατραπεζικό επιτόκιο Λονδίνου</t>
        </is>
      </c>
      <c r="Q189" t="inlineStr">
        <is>
          <t>3|3|3|3</t>
        </is>
      </c>
      <c r="R189" t="inlineStr">
        <is>
          <t>|||</t>
        </is>
      </c>
      <c r="S189" t="inlineStr">
        <is>
          <t>London Inter-Bank Offered Rate|LIBOR|London interbank offer rate|Libor interest rate|LIBOR rate</t>
        </is>
      </c>
      <c r="T189" t="inlineStr">
        <is>
          <t>3|3|1|3|3</t>
        </is>
      </c>
      <c r="U189" t="inlineStr">
        <is>
          <t>||||</t>
        </is>
      </c>
      <c r="V189" t="inlineStr">
        <is>
          <t>tipo LIBOR|Tipo interbancario de oferta de Londres|LIBOR|tipo ofertado del mercado interbancario de Londres</t>
        </is>
      </c>
      <c r="W189" t="inlineStr">
        <is>
          <t>3|4|4|3</t>
        </is>
      </c>
      <c r="X189" t="inlineStr">
        <is>
          <t>|||</t>
        </is>
      </c>
      <c r="Y189" t="inlineStr">
        <is>
          <t/>
        </is>
      </c>
      <c r="Z189" t="inlineStr">
        <is>
          <t/>
        </is>
      </c>
      <c r="AA189" t="inlineStr">
        <is>
          <t/>
        </is>
      </c>
      <c r="AB189" t="inlineStr">
        <is>
          <t>Libor-korko</t>
        </is>
      </c>
      <c r="AC189" t="inlineStr">
        <is>
          <t>2</t>
        </is>
      </c>
      <c r="AD189" t="inlineStr">
        <is>
          <t/>
        </is>
      </c>
      <c r="AE189" t="inlineStr">
        <is>
          <t>taux interbancaire offert à Londres|taux interbancaire pratiqué à Londres|Libor|London Interbank Offered Rate|TIOL</t>
        </is>
      </c>
      <c r="AF189" t="inlineStr">
        <is>
          <t>3|3|3|3|3</t>
        </is>
      </c>
      <c r="AG189" t="inlineStr">
        <is>
          <t>||||</t>
        </is>
      </c>
      <c r="AH189" t="inlineStr">
        <is>
          <t>ráta tairgthe idirbhainc Londan</t>
        </is>
      </c>
      <c r="AI189" t="inlineStr">
        <is>
          <t>3</t>
        </is>
      </c>
      <c r="AJ189" t="inlineStr">
        <is>
          <t/>
        </is>
      </c>
      <c r="AK189" t="inlineStr">
        <is>
          <t/>
        </is>
      </c>
      <c r="AL189" t="inlineStr">
        <is>
          <t/>
        </is>
      </c>
      <c r="AM189" t="inlineStr">
        <is>
          <t/>
        </is>
      </c>
      <c r="AN189" t="inlineStr">
        <is>
          <t>londoni bankközi kamatláb|Libor|londoni bankközi referenciakamat</t>
        </is>
      </c>
      <c r="AO189" t="inlineStr">
        <is>
          <t>4|4|3</t>
        </is>
      </c>
      <c r="AP189" t="inlineStr">
        <is>
          <t>preferred||</t>
        </is>
      </c>
      <c r="AQ189" t="inlineStr">
        <is>
          <t>Libor|LIBOR|London Interbank Offered Rate|tasso interbancario di offerta sulla piazza di Londra|tasso LIBOR</t>
        </is>
      </c>
      <c r="AR189" t="inlineStr">
        <is>
          <t>3|2|3|2|3</t>
        </is>
      </c>
      <c r="AS189" t="inlineStr">
        <is>
          <t>||||</t>
        </is>
      </c>
      <c r="AT189" t="inlineStr">
        <is>
          <t>LIBOR</t>
        </is>
      </c>
      <c r="AU189" t="inlineStr">
        <is>
          <t>2</t>
        </is>
      </c>
      <c r="AV189" t="inlineStr">
        <is>
          <t/>
        </is>
      </c>
      <c r="AW189" t="inlineStr">
        <is>
          <t>Londonas starpbanku tirgus likme|&lt;i&gt;LIBOR&lt;/i&gt;</t>
        </is>
      </c>
      <c r="AX189" t="inlineStr">
        <is>
          <t>2|3</t>
        </is>
      </c>
      <c r="AY189" t="inlineStr">
        <is>
          <t>|</t>
        </is>
      </c>
      <c r="AZ189" t="inlineStr">
        <is>
          <t>London InterBank Offered Rate|LIBOR|rata LIBOR|rata interbankarja offruta ta’ Londra</t>
        </is>
      </c>
      <c r="BA189" t="inlineStr">
        <is>
          <t>3|3|3|3</t>
        </is>
      </c>
      <c r="BB189" t="inlineStr">
        <is>
          <t>preferred|||admitted</t>
        </is>
      </c>
      <c r="BC189" t="inlineStr">
        <is>
          <t>LIBOR|London Interbank Offered Rate|LIBOR-tarief</t>
        </is>
      </c>
      <c r="BD189" t="inlineStr">
        <is>
          <t>3|3|3</t>
        </is>
      </c>
      <c r="BE189" t="inlineStr">
        <is>
          <t>||</t>
        </is>
      </c>
      <c r="BF189" t="inlineStr">
        <is>
          <t>LIBOR|londyńska międzybankowa stopa procentowa</t>
        </is>
      </c>
      <c r="BG189" t="inlineStr">
        <is>
          <t>3|3</t>
        </is>
      </c>
      <c r="BH189" t="inlineStr">
        <is>
          <t>|</t>
        </is>
      </c>
      <c r="BI189" t="inlineStr">
        <is>
          <t>taxa LIBOR|taxa interbancária oferecida de Londres|Taxa de Oferta Interbancária de Londres|LIBOR|Taxa Interbancária Oferecida de Londres</t>
        </is>
      </c>
      <c r="BJ189" t="inlineStr">
        <is>
          <t>3|3|3|3|1</t>
        </is>
      </c>
      <c r="BK189" t="inlineStr">
        <is>
          <t>||||</t>
        </is>
      </c>
      <c r="BL189" t="inlineStr">
        <is>
          <t>LIBOR</t>
        </is>
      </c>
      <c r="BM189" t="inlineStr">
        <is>
          <t>3</t>
        </is>
      </c>
      <c r="BN189" t="inlineStr">
        <is>
          <t/>
        </is>
      </c>
      <c r="BO189" t="inlineStr">
        <is>
          <t>LIBOR|sadzba LIBOR</t>
        </is>
      </c>
      <c r="BP189" t="inlineStr">
        <is>
          <t>3|3</t>
        </is>
      </c>
      <c r="BQ189" t="inlineStr">
        <is>
          <t>|</t>
        </is>
      </c>
      <c r="BR189" t="inlineStr">
        <is>
          <t>LIBOR|obrestna mera LIBOR</t>
        </is>
      </c>
      <c r="BS189" t="inlineStr">
        <is>
          <t>3|3</t>
        </is>
      </c>
      <c r="BT189" t="inlineStr">
        <is>
          <t>|</t>
        </is>
      </c>
      <c r="BU189" t="inlineStr">
        <is>
          <t>Libor|London Interbank Offered Rate|LIBOR</t>
        </is>
      </c>
      <c r="BV189" t="inlineStr">
        <is>
          <t>3|3|3</t>
        </is>
      </c>
      <c r="BW189" t="inlineStr">
        <is>
          <t>||</t>
        </is>
      </c>
      <c r="BX189" t="inlineStr">
        <is>
          <t>LIBOR (съкращение от London Interbank Offered Rate) е усреднен лихвен процент, отразяващ лихвите, по които банките предлагат негарантирани заеми на лондонския междубанков пазар</t>
        </is>
      </c>
      <c r="BY189" t="inlineStr">
        <is>
          <t>průměrná úroková sazba, za niž jsou si banky navzájem ochotny půjčit peníze na londýnském mezibankovním trhu</t>
        </is>
      </c>
      <c r="BZ189" t="inlineStr">
        <is>
          <t>rentesats for udlån på interbank-markedet i London, som regel med en løbetid på 3 eller 6 måneder</t>
        </is>
      </c>
      <c r="CA189" t="inlineStr">
        <is>
          <t>Erklärung: Interbank-Geldmarktsatz in London, der sich frei zwischen den Eurobanken bildet (eigentlich: der Satz, zu dem auf dem Londoner Interbank-Markt Mittel ANGEBOTEN werden.</t>
        </is>
      </c>
      <c r="CB189" t="inlineStr">
        <is>
          <t>Διατραπεζικό επιτόκιο δανεισμού της αγοράς του Λονδίνου. Αποτελεί το βασικό επιτόκιο (που αντιπροσωπεύει το κόστος του χρήματος) για να διαμορφώσουν ανάλογα οι τράπεζες τα επιτόκια χορηγήσεως των δανείων τους. Επίσης, το επιτόκιο δανεισμού μεταξύ των τραπεζών σε Ευρωδολάρια, στην αγορά του Λονδίνου. Αντίστοιχα επιτόκια υπάρχουν και σε άλλες ευρωπαϊκές πόλεις, όπως π.χ. το Παρίσι, τη Φραγκφούρτη κ.λ.π. με ανάλογες ονομασίες.(Χρυσοβιτσιώτης)</t>
        </is>
      </c>
      <c r="CC189" t="inlineStr">
        <is>
          <t>&lt;i&gt;rate of interest&lt;/i&gt; [ &lt;a href="/entry/result/792930/all" id="ENTRY_TO_ENTRY_CONVERTER" target="_blank"&gt;IATE:792930&lt;/a&gt; ] at which banks offer to lend to each other on the London &lt;i&gt;interbank market&lt;/i&gt; [ &lt;a href="/entry/result/1104189/all" id="ENTRY_TO_ENTRY_CONVERTER" target="_blank"&gt;IATE:1104189&lt;/a&gt; ]</t>
        </is>
      </c>
      <c r="CD189" t="inlineStr">
        <is>
          <t>Tipo de interés al que una serie de bancos están dispuestos a ceder depósitos, según el plazo especificado, en el mercado interbancario de Londres.</t>
        </is>
      </c>
      <c r="CE189" t="inlineStr">
        <is>
          <t/>
        </is>
      </c>
      <c r="CF189" t="inlineStr">
        <is>
          <t/>
        </is>
      </c>
      <c r="CG189" t="inlineStr">
        <is>
          <t>taux de référence des dépôts en euro-monnaies calculé quotidiennement à partir des cotations de quelques grandes banques londoniennes(côté "offert" du taux); taux des euro-devises fixé à 12 heures, heure de Londres, par les grandes banques anglaises et américaines de la place de Londres</t>
        </is>
      </c>
      <c r="CH189" t="inlineStr">
        <is>
          <t/>
        </is>
      </c>
      <c r="CI189" t="inlineStr">
        <is>
          <t/>
        </is>
      </c>
      <c r="CJ189" t="inlineStr">
        <is>
          <t/>
        </is>
      </c>
      <c r="CK189" t="inlineStr">
        <is>
          <t>tasso al quale le banche si prestano denaro tra loro</t>
        </is>
      </c>
      <c r="CL189" t="inlineStr">
        <is>
          <t>vidutinė tarpbankinė palūkanų norma, už kurią bankai skolintų lėšų eurais, doleriais ir kitomis pagrindinėmis pasaulio valiutomis Londono tarpbankinėje rinkoje. Šį rodiklį apskaičiuoja Britų bankų asociacija, remdamasi jos atrinktų aktyviausių tarpbankinės rinkos dalyvių skelbiamomis palūkanų normomis. Skaičiuojamas įvairių terminų (nuo 1 nakties iki 12 mėnesių) LIBOR</t>
        </is>
      </c>
      <c r="CM189" t="inlineStr">
        <is>
          <t>Procentu likme, ar kādu bankas aizņemas līdzekļus Londonas starpbanku tirgū. To katru dienu nosaka, ņemot vērā vismaz astoņu banku procentu likmes.</t>
        </is>
      </c>
      <c r="CN189" t="inlineStr">
        <is>
          <t>rata normattiva&lt;sup&gt;1&lt;/sup&gt;, ippubblikata ta' kuljum, li tiġi imposta minn uħud mill-banek ewlenija dinjija fuq banek oħrajn bħalhom għal selfiet b'terminu qasir&lt;sup&gt;2&lt;/sup&gt; u li sservi ta' indikatur ewlieni għar-rata medja li biha l-banek li jikkontribwixxu għad-determinazzjoni ta' din ir-rata normattiva jkunu jistgħu jakkwistaw selfiet b'terminu qasir fis-suq interbankarju ta' Londra&lt;p&gt;&lt;sup&gt;1&lt;/sup&gt; rata ta' mgħax normattiva [ &lt;a href="/entry/result/3519123/all" id="ENTRY_TO_ENTRY_CONVERTER" target="_blank"&gt;IATE:3519123&lt;/a&gt; ] &lt;br&gt;&lt;sup&gt;2&lt;/sup&gt; selfiet b'terminu qasir [ &lt;a href="/entry/result/54236/all" id="ENTRY_TO_ENTRY_CONVERTER" target="_blank"&gt;IATE:54236&lt;/a&gt; ]&lt;/p&gt;</t>
        </is>
      </c>
      <c r="CO189" t="inlineStr">
        <is>
          <t>De interbancaire rente, de London Inter-bank Offered Rate (LIBOR) (De eurovalutamarkt). ; "Op basis van de rentetarieven die zestien in Londen gevestigde internationale banken elkaar berekenen wordt dagelijks een tarief vastgesteld voor de handel in termijncontracten, die worden verhandeld op de grote Europese beurzen." (staatscourant)</t>
        </is>
      </c>
      <c r="CP189" t="inlineStr">
        <is>
          <t>szczególny typ stopy procentowej, którą mierzy się w czterech najważniejszych angielskich bankach (Bankers Trust, Bank of Tokyo, Barclays i National Westminster), a która ma swe odniesienie na rynku międzynarodowym i wpływa na wysokość oprocentowania rat kredytów, a także na wysokość oprocentowania pieniędzy, które klienci powierzają bankom</t>
        </is>
      </c>
      <c r="CQ189" t="inlineStr">
        <is>
          <t>Taxa de referência dos depósitos em euro-moedas calculada quotidianamente a partir das cotações de alguns grandes bancos londrinos (oferta). ; Taxa praticada no mercado de Londres pelos bancos de primeira categoria para remunerarem os seus depósitos recíprocos. É usada sobretudo para fixar os termos de um empréstimo no qual a taxa de juro irá variar.</t>
        </is>
      </c>
      <c r="CR189" t="inlineStr">
        <is>
          <t>rata dobânzii la care băncile de pe piața londoneză se împrumuta între ele&lt;p&gt;rata dobânzii pe piața monetară pentru depozitele în lire sterline plasate de bănci&lt;/p&gt;</t>
        </is>
      </c>
      <c r="CS189" t="inlineStr">
        <is>
          <t>denná referenčná sadzba vychádzajúca z úrokových mier, za ktoré si banky požičiavajú nezabezpečené finančné prostriedky od iných bánk na veľkoobchodnom peňažnom trhu v Londýne (na londýnskom medzibankovom trhu)</t>
        </is>
      </c>
      <c r="CT189" t="inlineStr">
        <is>
          <t>"Obrestna mera, ki jo banke v Londonu ponujajo za medbančna posojila in jo najpogosteje uporabljajo tudi v mednarodnem kreditnem poslovanju."</t>
        </is>
      </c>
      <c r="CU189" t="inlineStr">
        <is>
          <t>räntesats till vilken banker i London är beredda att låna ut pengar till förstklassiga banker</t>
        </is>
      </c>
    </row>
    <row r="190">
      <c r="A190" s="1" t="str">
        <f>HYPERLINK("https://iate.europa.eu/entry/result/3502238/all", "3502238")</f>
        <v>3502238</v>
      </c>
      <c r="B190" t="inlineStr">
        <is>
          <t>ECONOMICS;FINANCE</t>
        </is>
      </c>
      <c r="C190" t="inlineStr">
        <is>
          <t>ECONOMICS|economic policy;FINANCE|monetary economics|monetary policy</t>
        </is>
      </c>
      <c r="D190" t="inlineStr">
        <is>
          <t>увеличаване на паричната маса</t>
        </is>
      </c>
      <c r="E190" t="inlineStr">
        <is>
          <t>3</t>
        </is>
      </c>
      <c r="F190" t="inlineStr">
        <is>
          <t/>
        </is>
      </c>
      <c r="G190" t="inlineStr">
        <is>
          <t>kvantitativní uvolňování</t>
        </is>
      </c>
      <c r="H190" t="inlineStr">
        <is>
          <t>3</t>
        </is>
      </c>
      <c r="I190" t="inlineStr">
        <is>
          <t/>
        </is>
      </c>
      <c r="J190" t="inlineStr">
        <is>
          <t>kvantitativ lempelse af pengepolitikken|kvantitativ lettelse|kvantitativ lempelse</t>
        </is>
      </c>
      <c r="K190" t="inlineStr">
        <is>
          <t>3|3|3</t>
        </is>
      </c>
      <c r="L190" t="inlineStr">
        <is>
          <t>||</t>
        </is>
      </c>
      <c r="M190" t="inlineStr">
        <is>
          <t>quantitative Lockerung|monetäre Lockerung</t>
        </is>
      </c>
      <c r="N190" t="inlineStr">
        <is>
          <t>3|3</t>
        </is>
      </c>
      <c r="O190" t="inlineStr">
        <is>
          <t>|</t>
        </is>
      </c>
      <c r="P190" t="inlineStr">
        <is>
          <t>ποσοτική χαλάρωση|QE</t>
        </is>
      </c>
      <c r="Q190" t="inlineStr">
        <is>
          <t>3|3</t>
        </is>
      </c>
      <c r="R190" t="inlineStr">
        <is>
          <t>|</t>
        </is>
      </c>
      <c r="S190" t="inlineStr">
        <is>
          <t>QE|quantitative easing</t>
        </is>
      </c>
      <c r="T190" t="inlineStr">
        <is>
          <t>3|3</t>
        </is>
      </c>
      <c r="U190" t="inlineStr">
        <is>
          <t>|</t>
        </is>
      </c>
      <c r="V190" t="inlineStr">
        <is>
          <t>alivio cuantitativo|expansión cuantitativa|relajación cuantitativa|flexibilización cuantitativa|EC</t>
        </is>
      </c>
      <c r="W190" t="inlineStr">
        <is>
          <t>3|3|3|3|3</t>
        </is>
      </c>
      <c r="X190" t="inlineStr">
        <is>
          <t>||||</t>
        </is>
      </c>
      <c r="Y190" t="inlineStr">
        <is>
          <t>rahapoliitika kvantitatiivne lõdvendamine|rahapoliitika kvantitatiivne leevendamine|kvantitatiivne lõdvendamine</t>
        </is>
      </c>
      <c r="Z190" t="inlineStr">
        <is>
          <t>3|3|3</t>
        </is>
      </c>
      <c r="AA190" t="inlineStr">
        <is>
          <t>||</t>
        </is>
      </c>
      <c r="AB190" t="inlineStr">
        <is>
          <t>kvantitatiivinen kevennys|QE|määrällinen keventäminen</t>
        </is>
      </c>
      <c r="AC190" t="inlineStr">
        <is>
          <t>2|3|2</t>
        </is>
      </c>
      <c r="AD190" t="inlineStr">
        <is>
          <t>||</t>
        </is>
      </c>
      <c r="AE190" t="inlineStr">
        <is>
          <t>assouplissement quantitatif</t>
        </is>
      </c>
      <c r="AF190" t="inlineStr">
        <is>
          <t>3</t>
        </is>
      </c>
      <c r="AG190" t="inlineStr">
        <is>
          <t/>
        </is>
      </c>
      <c r="AH190" t="inlineStr">
        <is>
          <t>éascú cainníochtúil</t>
        </is>
      </c>
      <c r="AI190" t="inlineStr">
        <is>
          <t>3</t>
        </is>
      </c>
      <c r="AJ190" t="inlineStr">
        <is>
          <t/>
        </is>
      </c>
      <c r="AK190" t="inlineStr">
        <is>
          <t/>
        </is>
      </c>
      <c r="AL190" t="inlineStr">
        <is>
          <t/>
        </is>
      </c>
      <c r="AM190" t="inlineStr">
        <is>
          <t/>
        </is>
      </c>
      <c r="AN190" t="inlineStr">
        <is>
          <t>mennyiségi lazítás</t>
        </is>
      </c>
      <c r="AO190" t="inlineStr">
        <is>
          <t>3</t>
        </is>
      </c>
      <c r="AP190" t="inlineStr">
        <is>
          <t/>
        </is>
      </c>
      <c r="AQ190" t="inlineStr">
        <is>
          <t>alleggerimento quantitativo|allentamento quantitativo|allentamento monetario</t>
        </is>
      </c>
      <c r="AR190" t="inlineStr">
        <is>
          <t>3|3|3</t>
        </is>
      </c>
      <c r="AS190" t="inlineStr">
        <is>
          <t>||</t>
        </is>
      </c>
      <c r="AT190" t="inlineStr">
        <is>
          <t>kiekybinis skatinimas</t>
        </is>
      </c>
      <c r="AU190" t="inlineStr">
        <is>
          <t>3</t>
        </is>
      </c>
      <c r="AV190" t="inlineStr">
        <is>
          <t/>
        </is>
      </c>
      <c r="AW190" t="inlineStr">
        <is>
          <t>kvantitatīvā mīkstināšana</t>
        </is>
      </c>
      <c r="AX190" t="inlineStr">
        <is>
          <t>3</t>
        </is>
      </c>
      <c r="AY190" t="inlineStr">
        <is>
          <t/>
        </is>
      </c>
      <c r="AZ190" t="inlineStr">
        <is>
          <t>(i)llaxkar kwantitattiv</t>
        </is>
      </c>
      <c r="BA190" t="inlineStr">
        <is>
          <t>3</t>
        </is>
      </c>
      <c r="BB190" t="inlineStr">
        <is>
          <t/>
        </is>
      </c>
      <c r="BC190" t="inlineStr">
        <is>
          <t>kwantitatieve versoepeling|monetaire verruiming</t>
        </is>
      </c>
      <c r="BD190" t="inlineStr">
        <is>
          <t>3|3</t>
        </is>
      </c>
      <c r="BE190" t="inlineStr">
        <is>
          <t>|</t>
        </is>
      </c>
      <c r="BF190" t="inlineStr">
        <is>
          <t>luzowanie ilościowe</t>
        </is>
      </c>
      <c r="BG190" t="inlineStr">
        <is>
          <t>3</t>
        </is>
      </c>
      <c r="BH190" t="inlineStr">
        <is>
          <t/>
        </is>
      </c>
      <c r="BI190" t="inlineStr">
        <is>
          <t>menor restritividade quantitativa|flexibilização quantitativa</t>
        </is>
      </c>
      <c r="BJ190" t="inlineStr">
        <is>
          <t>3|3</t>
        </is>
      </c>
      <c r="BK190" t="inlineStr">
        <is>
          <t>|</t>
        </is>
      </c>
      <c r="BL190" t="inlineStr">
        <is>
          <t>relaxare cantitativă</t>
        </is>
      </c>
      <c r="BM190" t="inlineStr">
        <is>
          <t>3</t>
        </is>
      </c>
      <c r="BN190" t="inlineStr">
        <is>
          <t/>
        </is>
      </c>
      <c r="BO190" t="inlineStr">
        <is>
          <t>kvantitatívne uvoľňovanie</t>
        </is>
      </c>
      <c r="BP190" t="inlineStr">
        <is>
          <t>3</t>
        </is>
      </c>
      <c r="BQ190" t="inlineStr">
        <is>
          <t/>
        </is>
      </c>
      <c r="BR190" t="inlineStr">
        <is>
          <t>kvantitativno rahljanje</t>
        </is>
      </c>
      <c r="BS190" t="inlineStr">
        <is>
          <t>3</t>
        </is>
      </c>
      <c r="BT190" t="inlineStr">
        <is>
          <t/>
        </is>
      </c>
      <c r="BU190" t="inlineStr">
        <is>
          <t>kvantitativa lättnader</t>
        </is>
      </c>
      <c r="BV190" t="inlineStr">
        <is>
          <t>3</t>
        </is>
      </c>
      <c r="BW190" t="inlineStr">
        <is>
          <t/>
        </is>
      </c>
      <c r="BX190" t="inlineStr">
        <is>
          <t/>
        </is>
      </c>
      <c r="BY190" t="inlineStr">
        <is>
          <t>způsob provádění měnové politiky v situaci, kdy centrální banka již není schopna snižovat měnověpolitickou sazbu, neboť ji už snížila na hodnotu blízkou nule, a kdy nakupuje aktiva od komerčních bank, což u nich vytváří poměrně vysokou zásobu volných rezerv</t>
        </is>
      </c>
      <c r="BZ190" t="inlineStr">
        <is>
          <t>Betegnelsen &lt;b&gt;kvantitativ lettelse&lt;/b&gt; (engelsk: Quantitative easing) beskriver en ekstrem form for monetær politik som bruges til at stimulere en økonomi, hvor renteniveauet enten er, eller er tæt på at være, nul.</t>
        </is>
      </c>
      <c r="CA190" t="inlineStr">
        <is>
          <t>Ausdehnung der Geldmenge durch Ankauf von Wertpapieren (Schuldtiteln) durch die Zentralbank</t>
        </is>
      </c>
      <c r="CB190" t="inlineStr">
        <is>
          <t>νομισματική πολιτική, θεωρούμενη μη συμβατική, κατά την οποία μια κεντρική τράπεζα δημιουργεί χρήμα αγοράζοντας χρεόγραφα, όπως κρατικά ομόλογα, με σκοπό την αύξηση της κατανάλωσης του ιδιωτικού τομέα και την ελεγχόμενη αύξηση του πληθωρισμού</t>
        </is>
      </c>
      <c r="CC190" t="inlineStr">
        <is>
          <t>introduction of new money into the money supply by a central bank in order to increase the amount of credit available to borrowers</t>
        </is>
      </c>
      <c r="CD190" t="inlineStr">
        <is>
          <t>Política no convencional aplicada por los bancos centrales (BCE, Reserva Federal de Estados Unidos, Banco de Inglaterra y otros), consistente en la compra de activos financieros públicos y privados orientada a incrementar la base monetaria y a reducir los tipos de interés a largo plazo.</t>
        </is>
      </c>
      <c r="CE190" t="inlineStr">
        <is>
          <t>keskpankade kasutatav rahapoliitiline vahend majanduse stimuleerimiseks juhul kui klassikaline rahapoliitika on muutunud ebaefektiivseks. Sageli defineeritakse kvantitatiivset lõdvendamist ka rahatrükina. Keskpank loob uue raha, millega ostetakse pankadelt erinevaid väärtpabereid. Selle tulemusena suureneb pankadel vaba raha hulk, ning antud tegevusega soovitakse stimuleerida laenamist erasektorile. Raha liikumine: Keskpank-pank-ettevõte-tarbija</t>
        </is>
      </c>
      <c r="CF190" t="inlineStr">
        <is>
          <t/>
        </is>
      </c>
      <c r="CG190" t="inlineStr">
        <is>
          <t>politique monétaire dite non conventionnelle consistant,
pour une banque centrale, à intervenir de façon massive, généralisée et
prolongée sur les marchés financiers en achetant des actifs aux banques</t>
        </is>
      </c>
      <c r="CH190" t="inlineStr">
        <is>
          <t/>
        </is>
      </c>
      <c r="CI190" t="inlineStr">
        <is>
          <t/>
        </is>
      </c>
      <c r="CJ190" t="inlineStr">
        <is>
          <t>A mennyiségi lazítás (quantitative easing) azt jelenti, hogy a jegybank a saját számlájára eszközöket (jellemzően állampapírokat) vásárol, amivel közvetlenül felhajtja bizonyos eszközök árfolyamait, illetve ezáltal is pénzt ad a befektetők számára.</t>
        </is>
      </c>
      <c r="CK190" t="inlineStr">
        <is>
          <t>strumento di politica monetario che consiste nell'acquisto di titoli dalle banche da parte della banca centrale, con il conseguente aumento della quantità di massa monetaria o allentamento delle condizioni di credito nell'intento di stimolare l’economia stagnante</t>
        </is>
      </c>
      <c r="CL190" t="inlineStr">
        <is>
          <t>centrinio banko taikoma pinigų politikos priemonė, kuria siekiama paskatinti skolinimą ir vartojimą: centrinis bankas įlieja pinigų į ekonomiką supirkinėdamas vyriausybės obligacijas ir privačių institucijų vertybinius popierius</t>
        </is>
      </c>
      <c r="CM190" t="inlineStr">
        <is>
          <t>naudas daudzuma palielināšana, Centrālajai bankai uzpērkot obligācijas</t>
        </is>
      </c>
      <c r="CN190" t="inlineStr">
        <is>
          <t>l-introduzzjoni ta' flus ġodda fil-provvista tal-flus minn bank ċentrali sabiex jiżdied l-ammont ta' kreditu disponibbli għal min jissellef</t>
        </is>
      </c>
      <c r="CO190" t="inlineStr">
        <is>
          <t>vergroting van de geldvoorraad door een centrale bank door middel van de aankoop van effecten zoals staatsobligaties.</t>
        </is>
      </c>
      <c r="CP190" t="inlineStr">
        <is>
          <t>zwiększenie podaży pieniądza poprzez kupno aktywów finansowych od banków (np. rządowych papierów wartościowych) lub innych papierów z rynku</t>
        </is>
      </c>
      <c r="CQ190" t="inlineStr">
        <is>
          <t>Política monetária geradora de fortes aumentos de massa monetária.</t>
        </is>
      </c>
      <c r="CR190" t="inlineStr">
        <is>
          <t>achiziționare directă de active de către o bancă centrală, la care aceasta recurge atunci când ratele dobânzilor de politică monetară nu mai pot fi reduse, ca instrument prin care să asigure stabilitatea prețurilor și, astfel, creșterea economică și crearea de locuri de muncă</t>
        </is>
      </c>
      <c r="CS190" t="inlineStr">
        <is>
          <t>nákup dlhodobých štátnych dlhopisov alebo štátom garantovaných cenných papierov centrálnou bankou s cieľom uvoľnenia dlhodobých prostriedkov alebo ovplyvnenia výnosovej krivky</t>
        </is>
      </c>
      <c r="CT190" t="inlineStr">
        <is>
          <t>nekonvencionalni ukrep denarne politike, pri katerem centralna banka kupuje dolgoročne obveznice in katerega cilj je znižanje dolgoročnih obrestnih mer</t>
        </is>
      </c>
      <c r="CU190" t="inlineStr">
        <is>
          <t/>
        </is>
      </c>
    </row>
    <row r="191">
      <c r="A191" s="1" t="str">
        <f>HYPERLINK("https://iate.europa.eu/entry/result/3530992/all", "3530992")</f>
        <v>3530992</v>
      </c>
      <c r="B191" t="inlineStr">
        <is>
          <t>FINANCE</t>
        </is>
      </c>
      <c r="C191" t="inlineStr">
        <is>
          <t>FINANCE|monetary economics|monetary policy;FINANCE</t>
        </is>
      </c>
      <c r="D191" t="inlineStr">
        <is>
          <t>основна операция по рефинансиране|ООР</t>
        </is>
      </c>
      <c r="E191" t="inlineStr">
        <is>
          <t>3|3</t>
        </is>
      </c>
      <c r="F191" t="inlineStr">
        <is>
          <t>|</t>
        </is>
      </c>
      <c r="G191" t="inlineStr">
        <is>
          <t>hlavní refinanční operace</t>
        </is>
      </c>
      <c r="H191" t="inlineStr">
        <is>
          <t>3</t>
        </is>
      </c>
      <c r="I191" t="inlineStr">
        <is>
          <t/>
        </is>
      </c>
      <c r="J191" t="inlineStr">
        <is>
          <t>primær markedsoperation</t>
        </is>
      </c>
      <c r="K191" t="inlineStr">
        <is>
          <t>4</t>
        </is>
      </c>
      <c r="L191" t="inlineStr">
        <is>
          <t/>
        </is>
      </c>
      <c r="M191" t="inlineStr">
        <is>
          <t>HRG|Hauptrefinanzierungsgeschäft</t>
        </is>
      </c>
      <c r="N191" t="inlineStr">
        <is>
          <t>3|3</t>
        </is>
      </c>
      <c r="O191" t="inlineStr">
        <is>
          <t>|</t>
        </is>
      </c>
      <c r="P191" t="inlineStr">
        <is>
          <t>Περίοδος τήρησης|βασική πράξη αναχρηματοδότησης|πράξη κύριας αναχρηματοδότησης</t>
        </is>
      </c>
      <c r="Q191" t="inlineStr">
        <is>
          <t>3|3|4</t>
        </is>
      </c>
      <c r="R191" t="inlineStr">
        <is>
          <t>||</t>
        </is>
      </c>
      <c r="S191" t="inlineStr">
        <is>
          <t>main refinancing operation|MRO</t>
        </is>
      </c>
      <c r="T191" t="inlineStr">
        <is>
          <t>3|3</t>
        </is>
      </c>
      <c r="U191" t="inlineStr">
        <is>
          <t>|</t>
        </is>
      </c>
      <c r="V191" t="inlineStr">
        <is>
          <t>OPF|operación principal de financiación</t>
        </is>
      </c>
      <c r="W191" t="inlineStr">
        <is>
          <t>3|3</t>
        </is>
      </c>
      <c r="X191" t="inlineStr">
        <is>
          <t>|</t>
        </is>
      </c>
      <c r="Y191" t="inlineStr">
        <is>
          <t>põhiline refinantseerimisoperatsioon|põhiline refinantseerimistehing</t>
        </is>
      </c>
      <c r="Z191" t="inlineStr">
        <is>
          <t>3|3</t>
        </is>
      </c>
      <c r="AA191" t="inlineStr">
        <is>
          <t>|</t>
        </is>
      </c>
      <c r="AB191" t="inlineStr">
        <is>
          <t>perusrahoitusoperaatio</t>
        </is>
      </c>
      <c r="AC191" t="inlineStr">
        <is>
          <t>3</t>
        </is>
      </c>
      <c r="AD191" t="inlineStr">
        <is>
          <t/>
        </is>
      </c>
      <c r="AE191" t="inlineStr">
        <is>
          <t>OPR|opération principale de refinancement</t>
        </is>
      </c>
      <c r="AF191" t="inlineStr">
        <is>
          <t>3|3</t>
        </is>
      </c>
      <c r="AG191" t="inlineStr">
        <is>
          <t>|</t>
        </is>
      </c>
      <c r="AH191" t="inlineStr">
        <is>
          <t>príomhoibríocht athmhaoiniúcháin</t>
        </is>
      </c>
      <c r="AI191" t="inlineStr">
        <is>
          <t>3</t>
        </is>
      </c>
      <c r="AJ191" t="inlineStr">
        <is>
          <t/>
        </is>
      </c>
      <c r="AK191" t="inlineStr">
        <is>
          <t>glavna operacja refinanciranja</t>
        </is>
      </c>
      <c r="AL191" t="inlineStr">
        <is>
          <t>3</t>
        </is>
      </c>
      <c r="AM191" t="inlineStr">
        <is>
          <t/>
        </is>
      </c>
      <c r="AN191" t="inlineStr">
        <is>
          <t>irányadó refinanszírozási művelet</t>
        </is>
      </c>
      <c r="AO191" t="inlineStr">
        <is>
          <t>3</t>
        </is>
      </c>
      <c r="AP191" t="inlineStr">
        <is>
          <t/>
        </is>
      </c>
      <c r="AQ191" t="inlineStr">
        <is>
          <t>operazione di rifinanziamento principale</t>
        </is>
      </c>
      <c r="AR191" t="inlineStr">
        <is>
          <t>3</t>
        </is>
      </c>
      <c r="AS191" t="inlineStr">
        <is>
          <t/>
        </is>
      </c>
      <c r="AT191" t="inlineStr">
        <is>
          <t>PRO|pagrindinė refinansavimo operacija</t>
        </is>
      </c>
      <c r="AU191" t="inlineStr">
        <is>
          <t>3|3</t>
        </is>
      </c>
      <c r="AV191" t="inlineStr">
        <is>
          <t>|</t>
        </is>
      </c>
      <c r="AW191" t="inlineStr">
        <is>
          <t>galvenā refinansēšanas operācija</t>
        </is>
      </c>
      <c r="AX191" t="inlineStr">
        <is>
          <t>3</t>
        </is>
      </c>
      <c r="AY191" t="inlineStr">
        <is>
          <t/>
        </is>
      </c>
      <c r="AZ191" t="inlineStr">
        <is>
          <t>operazzjoni prinċipali ta' rifinanzjament|operazzjoni ta’ rifinanzjament ewlenija</t>
        </is>
      </c>
      <c r="BA191" t="inlineStr">
        <is>
          <t>3|3</t>
        </is>
      </c>
      <c r="BB191" t="inlineStr">
        <is>
          <t>|</t>
        </is>
      </c>
      <c r="BC191" t="inlineStr">
        <is>
          <t>basis-herfinancieringstransactie</t>
        </is>
      </c>
      <c r="BD191" t="inlineStr">
        <is>
          <t>3</t>
        </is>
      </c>
      <c r="BE191" t="inlineStr">
        <is>
          <t/>
        </is>
      </c>
      <c r="BF191" t="inlineStr">
        <is>
          <t>podstawowa operacja refinansująca</t>
        </is>
      </c>
      <c r="BG191" t="inlineStr">
        <is>
          <t>3</t>
        </is>
      </c>
      <c r="BH191" t="inlineStr">
        <is>
          <t/>
        </is>
      </c>
      <c r="BI191" t="inlineStr">
        <is>
          <t>operação principal de refinanciamento|OPR</t>
        </is>
      </c>
      <c r="BJ191" t="inlineStr">
        <is>
          <t>3|3</t>
        </is>
      </c>
      <c r="BK191" t="inlineStr">
        <is>
          <t>|</t>
        </is>
      </c>
      <c r="BL191" t="inlineStr">
        <is>
          <t>operațiune principală de refinanțare</t>
        </is>
      </c>
      <c r="BM191" t="inlineStr">
        <is>
          <t>3</t>
        </is>
      </c>
      <c r="BN191" t="inlineStr">
        <is>
          <t/>
        </is>
      </c>
      <c r="BO191" t="inlineStr">
        <is>
          <t>hlavná refinančná operácia</t>
        </is>
      </c>
      <c r="BP191" t="inlineStr">
        <is>
          <t>3</t>
        </is>
      </c>
      <c r="BQ191" t="inlineStr">
        <is>
          <t/>
        </is>
      </c>
      <c r="BR191" t="inlineStr">
        <is>
          <t>operacija glavnega refinanciranja</t>
        </is>
      </c>
      <c r="BS191" t="inlineStr">
        <is>
          <t>3</t>
        </is>
      </c>
      <c r="BT191" t="inlineStr">
        <is>
          <t/>
        </is>
      </c>
      <c r="BU191" t="inlineStr">
        <is>
          <t>huvudsaklig refinansieringstransaktion</t>
        </is>
      </c>
      <c r="BV191" t="inlineStr">
        <is>
          <t>3</t>
        </is>
      </c>
      <c r="BW191" t="inlineStr">
        <is>
          <t/>
        </is>
      </c>
      <c r="BX191" t="inlineStr">
        <is>
          <t>редовно
извършвана операция на открития пазар, която Евросистемата осъществява под
формата на обратни сделки,
с цел да предостави количеството ликвидност, което е счела за целесъобразно, на
банковата система</t>
        </is>
      </c>
      <c r="BY191" t="inlineStr">
        <is>
          <t>pravidelná operace prováděná Eurosystémem na volném trhu ve formě reverzní transakce</t>
        </is>
      </c>
      <c r="BZ191" t="inlineStr">
        <is>
          <t>En regelmæssig markedsoperation, der udføres af Eurosystemet som tilbageførselsforretning. De primære markedsoperationer udføres i form af ugentlige standardauktioner med en løbetid på normalt en uge.</t>
        </is>
      </c>
      <c r="CA191" t="inlineStr">
        <is>
          <t>Geschäft, mit dem die EZB im Euroraum die Zinsen und die Entwicklung der Geldmenge steuert und für den Bankensektor Signale für ihren geldpolitischen Kurs setzt</t>
        </is>
      </c>
      <c r="CB191" t="inlineStr">
        <is>
          <t>Το σημαντικότερο μέσο άσκησης της νομισματικής πολιτικής και η πλέον σημαντική πράξη ανοικτής αγοράς (Open Market Operation). Πράξη παροχής ρευστότητας με εβδομαδιαία συχνότητα και λήξη μίας εβδομάδας. Εκτελείται από εθνικές κεντρικές τράπεζες στη βάση τακτικών δημοπρασιών και συμβάλλει κύρια στη διαμόρφωση των βραχυπρόθεσμων επιτοκίων και στη μετάδοση του νομισματικού μηνύματος, ενώ εξασφαλίζει το μεγαλύτερο μέρος της ρευστότητας του τραπεζικού συστήματος.</t>
        </is>
      </c>
      <c r="CC191" t="inlineStr">
        <is>
          <t>a regular open market operation executed by the Eurosystem (in the form of a reverse transaction) for the purpose of providing the banking system with the amount of liquidity that the former deems to be appropriate.</t>
        </is>
      </c>
      <c r="CD191" t="inlineStr">
        <is>
          <t>Categoría de operación de mercado abierto &lt;a href="/entry/result/822522/all" id="ENTRY_TO_ENTRY_CONVERTER" target="_blank"&gt;IATE:822522&lt;/a&gt; que consiste en una inyección de liquidez &lt;a href="/entry/result/2251171/all" id="ENTRY_TO_ENTRY_CONVERTER" target="_blank"&gt;IATE:2251171&lt;/a&gt; , instrumentada mediante operaciones temporales &lt;a href="/entry/result/907060/all" id="ENTRY_TO_ENTRY_CONVERTER" target="_blank"&gt;IATE:907060&lt;/a&gt; , que lleva a cabo el Eurosistema &lt;a href="/entry/result/912866/all" id="ENTRY_TO_ENTRY_CONVERTER" target="_blank"&gt;IATE:912866&lt;/a&gt; con las entidades de crédito &lt;a href="/entry/result/792555/all" id="ENTRY_TO_ENTRY_CONVERTER" target="_blank"&gt;IATE:792555&lt;/a&gt; y ejecutan los bancos centrales nacionales &lt;a href="/entry/result/1112765/all" id="ENTRY_TO_ENTRY_CONVERTER" target="_blank"&gt;IATE:1112765&lt;/a&gt; , mediante subastas estándar &lt;a href="/entry/result/907071/all" id="ENTRY_TO_ENTRY_CONVERTER" target="_blank"&gt;IATE:907071&lt;/a&gt; , con periodicidad y vencimiento semanal.</t>
        </is>
      </c>
      <c r="CE191" t="inlineStr">
        <is>
          <t/>
        </is>
      </c>
      <c r="CF191" t="inlineStr">
        <is>
          <t>viikoittainen likviditeettiä lisäävä operaatio, jonka kansallinen keskuspankki toteuttaa vakiohuutokauppana ja jossa sovellettava maturiteetti on yksi viikko ; "Säännöllinen avomarkkinaoperaatio, jonka eurojärjestelmä toteuttaa käänteisoperaationa. Perusrahoitusoperaatiot toteutetaan viikoittaisina vakiohuutokauppoina, ja niissä sovellettava maturiteetti on yleensä yksi viikko."</t>
        </is>
      </c>
      <c r="CG191" t="inlineStr">
        <is>
          <t>les opérations principales de refinancement consistent en des opérations de cession temporaire destinées à fournir des liquidités de manière régulière, avec une fréquence hebdomadaire et une échéance d'une semaine ; opération d'open market exécutée par l'Eurosystème de manière régulière sous forme d'opérations de cession temporaire.</t>
        </is>
      </c>
      <c r="CH191" t="inlineStr">
        <is>
          <t/>
        </is>
      </c>
      <c r="CI191" t="inlineStr">
        <is>
          <t/>
        </is>
      </c>
      <c r="CJ191" t="inlineStr">
        <is>
          <t>az Eurorendszer heti rendszerességgel végrehajtott nyílt piaci művelete. A Kormányzótanács 2003. évi döntése alapján 2004. március 9-én a nyíltpiaci művelet lejáratát 2 hétről 1 hétre csökkentették. A műveleteket változó kamatozású tenderként bonyolítják le, előre bejelentve a minimális ajánlati kamatlábat.</t>
        </is>
      </c>
      <c r="CK191" t="inlineStr">
        <is>
          <t>operazioni temporanee di immissione di liquidità, con frequenza e scadenza settimanale</t>
        </is>
      </c>
      <c r="CL191" t="inlineStr">
        <is>
          <t>reguliari atvirosios rinkos operacija, kurią Eurosistema įgyvendina grįžtamųjų sandorių pavidalu</t>
        </is>
      </c>
      <c r="CM191" t="inlineStr">
        <is>
          <t>regulāra atklātā tirgus operācija, ko Eurosistēma veic reverso darījumu veidā. Šādas operācijas veic katru nedēļu ar standartizsoļu procedūras palīdzību, un to termiņš parasti ir 1 nedēļa.</t>
        </is>
      </c>
      <c r="CN191" t="inlineStr">
        <is>
          <t>operazzjoni li tipprovdi l-qofol tal-likwidità tas-sistema bankarja</t>
        </is>
      </c>
      <c r="CO191" t="inlineStr">
        <is>
          <t>Reguliere liquiditeitsverschaffende transactie met wederinkoop welke wekelijks wordt uitgevoerd en doorgaans een looptijd kent van een week. Deze transactie wordt verricht door de nationale centrale banken op basis van standaardtenders. De basis-herfinancieringstransacties staan centraal in het stelsel van openmarkttransacties van het Eurosysteem en nemen het grootste deel van de herfinanciering van de financiële sector voor hun rekening.</t>
        </is>
      </c>
      <c r="CP191" t="inlineStr">
        <is>
          <t>Regularne transakcje odwracalne zasilające w płynność, przeprowadzane co tydzień, z tygodniowym terminem zapadalności.</t>
        </is>
      </c>
      <c r="CQ191" t="inlineStr">
        <is>
          <t>Operação de mercado aberto regular executada pelo SEBC sob a forma de operação reversível.</t>
        </is>
      </c>
      <c r="CR191" t="inlineStr">
        <is>
          <t>Operațiune principală de refinanțare [Main refinancing operation]: operațiune uzuală de piață monetară efectuată de Eurosistem sub forma operațiunilor reversibile. Se desfășoară prin licitație standard săptămânală și are în general scadența de o săptămână.</t>
        </is>
      </c>
      <c r="CS191" t="inlineStr">
        <is>
          <t>pravidelná operácia uskutočňovaná Eurosystémom na voľnom trhu vo forme reverzného obchodu</t>
        </is>
      </c>
      <c r="CT191" t="inlineStr">
        <is>
          <t>Operacije glavnega refinanciranja so redne povratne transakcije za povečevanje likvidnosti, organizirane tedensko in z običajno dospelostjo enega tedna. Te operacije izvajajo nacionalne centralne banke na podlagi standardnih avkcij. Operacije glavnega refinanciranja igrajo osrednjo vlogo pri uresničevanju ciljev operacij odprtega trga Eurosistema in zagotavljajo večino refinanciranja finančnemu sektorju.</t>
        </is>
      </c>
      <c r="CU191" t="inlineStr">
        <is>
          <t>"en regelbunden öppen marknadsoperation som utförs av Eurosystemet i form av en reverserad transaktion. Huvudsakliga refinansieringstransaktioner utförs genom veckovisa standardiserade anbud och har normalt en löptid på en vecka."</t>
        </is>
      </c>
    </row>
    <row r="192">
      <c r="A192" s="1" t="str">
        <f>HYPERLINK("https://iate.europa.eu/entry/result/885002/all", "885002")</f>
        <v>885002</v>
      </c>
      <c r="B192" t="inlineStr">
        <is>
          <t>ECONOMICS</t>
        </is>
      </c>
      <c r="C192" t="inlineStr">
        <is>
          <t>ECONOMICS</t>
        </is>
      </c>
      <c r="D192" t="inlineStr">
        <is>
          <t>нововъзникващ пазар</t>
        </is>
      </c>
      <c r="E192" t="inlineStr">
        <is>
          <t>3</t>
        </is>
      </c>
      <c r="F192" t="inlineStr">
        <is>
          <t/>
        </is>
      </c>
      <c r="G192" t="inlineStr">
        <is>
          <t>rozvíjející se trh</t>
        </is>
      </c>
      <c r="H192" t="inlineStr">
        <is>
          <t>3</t>
        </is>
      </c>
      <c r="I192" t="inlineStr">
        <is>
          <t/>
        </is>
      </c>
      <c r="J192" t="inlineStr">
        <is>
          <t>NIC|newly industrialised country|marked under opbygning|nyt vækstmarked|emerging market</t>
        </is>
      </c>
      <c r="K192" t="inlineStr">
        <is>
          <t>3|3|4|4|4</t>
        </is>
      </c>
      <c r="L192" t="inlineStr">
        <is>
          <t>||||</t>
        </is>
      </c>
      <c r="M192" t="inlineStr">
        <is>
          <t>aufstrebender Markt</t>
        </is>
      </c>
      <c r="N192" t="inlineStr">
        <is>
          <t>3</t>
        </is>
      </c>
      <c r="O192" t="inlineStr">
        <is>
          <t/>
        </is>
      </c>
      <c r="P192" t="inlineStr">
        <is>
          <t>αναδυόμενη αγορά</t>
        </is>
      </c>
      <c r="Q192" t="inlineStr">
        <is>
          <t>3</t>
        </is>
      </c>
      <c r="R192" t="inlineStr">
        <is>
          <t/>
        </is>
      </c>
      <c r="S192" t="inlineStr">
        <is>
          <t>emerging market|emergent market</t>
        </is>
      </c>
      <c r="T192" t="inlineStr">
        <is>
          <t>3|3</t>
        </is>
      </c>
      <c r="U192" t="inlineStr">
        <is>
          <t>|</t>
        </is>
      </c>
      <c r="V192" t="inlineStr">
        <is>
          <t>mercado emergente|mercado incipiente</t>
        </is>
      </c>
      <c r="W192" t="inlineStr">
        <is>
          <t>3|3</t>
        </is>
      </c>
      <c r="X192" t="inlineStr">
        <is>
          <t>|</t>
        </is>
      </c>
      <c r="Y192" t="inlineStr">
        <is>
          <t/>
        </is>
      </c>
      <c r="Z192" t="inlineStr">
        <is>
          <t/>
        </is>
      </c>
      <c r="AA192" t="inlineStr">
        <is>
          <t/>
        </is>
      </c>
      <c r="AB192" t="inlineStr">
        <is>
          <t>kehittyvä talous|kehittyvä markkina</t>
        </is>
      </c>
      <c r="AC192" t="inlineStr">
        <is>
          <t>3|3</t>
        </is>
      </c>
      <c r="AD192" t="inlineStr">
        <is>
          <t>|</t>
        </is>
      </c>
      <c r="AE192" t="inlineStr">
        <is>
          <t>marché émergent</t>
        </is>
      </c>
      <c r="AF192" t="inlineStr">
        <is>
          <t>3</t>
        </is>
      </c>
      <c r="AG192" t="inlineStr">
        <is>
          <t/>
        </is>
      </c>
      <c r="AH192" t="inlineStr">
        <is>
          <t>geilleagar margaidh i mbéal forbartha</t>
        </is>
      </c>
      <c r="AI192" t="inlineStr">
        <is>
          <t>3</t>
        </is>
      </c>
      <c r="AJ192" t="inlineStr">
        <is>
          <t/>
        </is>
      </c>
      <c r="AK192" t="inlineStr">
        <is>
          <t>tržište u nastajanju</t>
        </is>
      </c>
      <c r="AL192" t="inlineStr">
        <is>
          <t>2</t>
        </is>
      </c>
      <c r="AM192" t="inlineStr">
        <is>
          <t/>
        </is>
      </c>
      <c r="AN192" t="inlineStr">
        <is>
          <t>feltörekvő piac</t>
        </is>
      </c>
      <c r="AO192" t="inlineStr">
        <is>
          <t>4</t>
        </is>
      </c>
      <c r="AP192" t="inlineStr">
        <is>
          <t/>
        </is>
      </c>
      <c r="AQ192" t="inlineStr">
        <is>
          <t>mercato emergente</t>
        </is>
      </c>
      <c r="AR192" t="inlineStr">
        <is>
          <t>1</t>
        </is>
      </c>
      <c r="AS192" t="inlineStr">
        <is>
          <t/>
        </is>
      </c>
      <c r="AT192" t="inlineStr">
        <is>
          <t>besiformuojanti rinka</t>
        </is>
      </c>
      <c r="AU192" t="inlineStr">
        <is>
          <t>3</t>
        </is>
      </c>
      <c r="AV192" t="inlineStr">
        <is>
          <t/>
        </is>
      </c>
      <c r="AW192" t="inlineStr">
        <is>
          <t>jaunietekmes tirgus</t>
        </is>
      </c>
      <c r="AX192" t="inlineStr">
        <is>
          <t>3</t>
        </is>
      </c>
      <c r="AY192" t="inlineStr">
        <is>
          <t/>
        </is>
      </c>
      <c r="AZ192" t="inlineStr">
        <is>
          <t>suq emerġenti</t>
        </is>
      </c>
      <c r="BA192" t="inlineStr">
        <is>
          <t>3</t>
        </is>
      </c>
      <c r="BB192" t="inlineStr">
        <is>
          <t/>
        </is>
      </c>
      <c r="BC192" t="inlineStr">
        <is>
          <t>opkomende markt</t>
        </is>
      </c>
      <c r="BD192" t="inlineStr">
        <is>
          <t>3</t>
        </is>
      </c>
      <c r="BE192" t="inlineStr">
        <is>
          <t/>
        </is>
      </c>
      <c r="BF192" t="inlineStr">
        <is>
          <t>rynek wschodzący</t>
        </is>
      </c>
      <c r="BG192" t="inlineStr">
        <is>
          <t>3</t>
        </is>
      </c>
      <c r="BH192" t="inlineStr">
        <is>
          <t/>
        </is>
      </c>
      <c r="BI192" t="inlineStr">
        <is>
          <t>mercado emergente</t>
        </is>
      </c>
      <c r="BJ192" t="inlineStr">
        <is>
          <t>3</t>
        </is>
      </c>
      <c r="BK192" t="inlineStr">
        <is>
          <t/>
        </is>
      </c>
      <c r="BL192" t="inlineStr">
        <is>
          <t>piață emergentă</t>
        </is>
      </c>
      <c r="BM192" t="inlineStr">
        <is>
          <t>3</t>
        </is>
      </c>
      <c r="BN192" t="inlineStr">
        <is>
          <t/>
        </is>
      </c>
      <c r="BO192" t="inlineStr">
        <is>
          <t>rozvíjajúci sa trh|vznikajúci trh</t>
        </is>
      </c>
      <c r="BP192" t="inlineStr">
        <is>
          <t>3|3</t>
        </is>
      </c>
      <c r="BQ192" t="inlineStr">
        <is>
          <t>preferred|</t>
        </is>
      </c>
      <c r="BR192" t="inlineStr">
        <is>
          <t>trg v vzponu|nastajajoči trg|trg v razvoju</t>
        </is>
      </c>
      <c r="BS192" t="inlineStr">
        <is>
          <t>3|3|3</t>
        </is>
      </c>
      <c r="BT192" t="inlineStr">
        <is>
          <t>||</t>
        </is>
      </c>
      <c r="BU192" t="inlineStr">
        <is>
          <t>tillväxtmarknad|framväxande marknad</t>
        </is>
      </c>
      <c r="BV192" t="inlineStr">
        <is>
          <t>3|3</t>
        </is>
      </c>
      <c r="BW192" t="inlineStr">
        <is>
          <t>|</t>
        </is>
      </c>
      <c r="BX192" t="inlineStr">
        <is>
          <t>пазари в период на засилена индустриализация и бърз икономически растеж</t>
        </is>
      </c>
      <c r="BY192" t="inlineStr">
        <is>
          <t/>
        </is>
      </c>
      <c r="BZ192" t="inlineStr">
        <is>
          <t>"Ved emerging markets forstås private markeder for international kapital - det være sig markeder for aktier, obligationer el. andre værdipapirer samt banklån og direkte investeringer - som er vokset frem i 1980'erne og 90'erne i lande med udviklings- og overgangsøkonomi."&lt;br&gt; "Marked under opbygning: en medlemsstat, hvor den første kommercielle forsyning i henhold til dens første langfristede aftale vedr. naturgasforsyning har fundet sted for mindre end ti år siden."</t>
        </is>
      </c>
      <c r="CA192" t="inlineStr">
        <is>
          <t>Finanzmarkt eines Schwellenlandes [ &lt;a href="/entry/result/895826/all" id="ENTRY_TO_ENTRY_CONVERTER" target="_blank"&gt;IATE:895826&lt;/a&gt; ]</t>
        </is>
      </c>
      <c r="CB192" t="inlineStr">
        <is>
          <t/>
        </is>
      </c>
      <c r="CC192" t="inlineStr">
        <is>
          <t>developing country's financial market that is less than fully developed, but is nonetheless broadly accessible to foreign investors</t>
        </is>
      </c>
      <c r="CD192" t="inlineStr">
        <is>
          <t/>
        </is>
      </c>
      <c r="CE192" t="inlineStr">
        <is>
          <t/>
        </is>
      </c>
      <c r="CF192" t="inlineStr">
        <is>
          <t/>
        </is>
      </c>
      <c r="CG192" t="inlineStr">
        <is>
          <t>pays dont l'économie se développe rapidement, affichant des taux de croissance élevés du PIB</t>
        </is>
      </c>
      <c r="CH192" t="inlineStr">
        <is>
          <t/>
        </is>
      </c>
      <c r="CI192" t="inlineStr">
        <is>
          <t/>
        </is>
      </c>
      <c r="CJ192" t="inlineStr">
        <is>
          <t>olyan piac, ahol a növekedés trendértéke rendszeresen és jelentősen meghaladja az OECD-átlagot, és ahhoz konvergál</t>
        </is>
      </c>
      <c r="CK192" t="inlineStr">
        <is>
          <t/>
        </is>
      </c>
      <c r="CL192" t="inlineStr">
        <is>
          <t>naujai besikuriančio ir sparčiai kylančio ūkio sektoriaus rinka</t>
        </is>
      </c>
      <c r="CM192" t="inlineStr">
        <is>
          <t>valstis, kuru ekonomikas strauji attīstās un kuras atrodas pārejas posmā no jaunattīstības valstīm uz attīstītām valstīm</t>
        </is>
      </c>
      <c r="CN192" t="inlineStr">
        <is>
          <t/>
        </is>
      </c>
      <c r="CO192" t="inlineStr">
        <is>
          <t>markten, veelal in Azië, waar in de afgelopen jaren "winsten van honderden procenten" zijn geboekt (b.v. Hongkong, Singapore, Maleisië).</t>
        </is>
      </c>
      <c r="CP192" t="inlineStr">
        <is>
          <t>określenie używane w stosunku do niektórych regionów świata ze względu na ich charakterystyczne cechy rozwoju gospodarczego i aktywności rynków finansowych typowe dla państw, które znalazły się na drodze od gospodarki rozwijającej się do gospodarki rozwiniętej</t>
        </is>
      </c>
      <c r="CQ192" t="inlineStr">
        <is>
          <t/>
        </is>
      </c>
      <c r="CR192" t="inlineStr">
        <is>
          <t>termen care desemnează economia
unei țări care se află într-un anumit stadiu de dezvoltare, care are o piață de capital
reglementată și eficientă
și în care veniturile populației sunt în creștere, dar se află în continuare sub media țărilor dezvoltate</t>
        </is>
      </c>
      <c r="CS192" t="inlineStr">
        <is>
          <t>rozvíjajúci sa finančný trh krajiny, ktorý ešte stále nie je plne rozvinutý, ale napriek tomu je široko dostupný pre zahraničných investorov</t>
        </is>
      </c>
      <c r="CT192" t="inlineStr">
        <is>
          <t/>
        </is>
      </c>
      <c r="CU192" t="inlineStr">
        <is>
          <t/>
        </is>
      </c>
    </row>
    <row r="193">
      <c r="A193" s="1" t="str">
        <f>HYPERLINK("https://iate.europa.eu/entry/result/894134/all", "894134")</f>
        <v>894134</v>
      </c>
      <c r="B193" t="inlineStr">
        <is>
          <t>EDUCATION AND COMMUNICATIONS;INTERNATIONAL ORGANISATIONS;ECONOMICS</t>
        </is>
      </c>
      <c r="C193" t="inlineStr">
        <is>
          <t>EDUCATION AND COMMUNICATIONS|documentation|document|report;INTERNATIONAL ORGANISATIONS|United Nations|UN specialised agency|International Monetary Fund;ECONOMICS|economic analysis</t>
        </is>
      </c>
      <c r="D193" t="inlineStr">
        <is>
          <t>Cветовни икономически перспективи</t>
        </is>
      </c>
      <c r="E193" t="inlineStr">
        <is>
          <t>3</t>
        </is>
      </c>
      <c r="F193" t="inlineStr">
        <is>
          <t/>
        </is>
      </c>
      <c r="G193" t="inlineStr">
        <is>
          <t>Světový ekonomický výhled</t>
        </is>
      </c>
      <c r="H193" t="inlineStr">
        <is>
          <t>3</t>
        </is>
      </c>
      <c r="I193" t="inlineStr">
        <is>
          <t/>
        </is>
      </c>
      <c r="J193" t="inlineStr">
        <is>
          <t>WEO-rapport|rapport om de verdensøkonomiske udsigter|World Economic Outlook|WEO</t>
        </is>
      </c>
      <c r="K193" t="inlineStr">
        <is>
          <t>3|3|3|3</t>
        </is>
      </c>
      <c r="L193" t="inlineStr">
        <is>
          <t>|||</t>
        </is>
      </c>
      <c r="M193" t="inlineStr">
        <is>
          <t>Bericht zu den Entwicklungsperspektiven der Weltwirtschaft|Weltwirtschaftsausblick|Bericht über die weltwirtschaftlichen Aussichten</t>
        </is>
      </c>
      <c r="N193" t="inlineStr">
        <is>
          <t>2|3|2</t>
        </is>
      </c>
      <c r="O193" t="inlineStr">
        <is>
          <t>||</t>
        </is>
      </c>
      <c r="P193" t="inlineStr">
        <is>
          <t>Παγκόσμιες Οικονομικές Προοπτικές</t>
        </is>
      </c>
      <c r="Q193" t="inlineStr">
        <is>
          <t>3</t>
        </is>
      </c>
      <c r="R193" t="inlineStr">
        <is>
          <t/>
        </is>
      </c>
      <c r="S193" t="inlineStr">
        <is>
          <t>World Economic Outlook|WEO|World Economic Outlook report|WEO report</t>
        </is>
      </c>
      <c r="T193" t="inlineStr">
        <is>
          <t>3|3|3|3</t>
        </is>
      </c>
      <c r="U193" t="inlineStr">
        <is>
          <t>|||</t>
        </is>
      </c>
      <c r="V193" t="inlineStr">
        <is>
          <t>Perspectivas de la economía mundial</t>
        </is>
      </c>
      <c r="W193" t="inlineStr">
        <is>
          <t>3</t>
        </is>
      </c>
      <c r="X193" t="inlineStr">
        <is>
          <t/>
        </is>
      </c>
      <c r="Y193" t="inlineStr">
        <is>
          <t>maailmamajanduse arenguväljavaade</t>
        </is>
      </c>
      <c r="Z193" t="inlineStr">
        <is>
          <t>3</t>
        </is>
      </c>
      <c r="AA193" t="inlineStr">
        <is>
          <t/>
        </is>
      </c>
      <c r="AB193" t="inlineStr">
        <is>
          <t>World Economic Outlook -raportti|WEO</t>
        </is>
      </c>
      <c r="AC193" t="inlineStr">
        <is>
          <t>3|3</t>
        </is>
      </c>
      <c r="AD193" t="inlineStr">
        <is>
          <t>|</t>
        </is>
      </c>
      <c r="AE193" t="inlineStr">
        <is>
          <t>Perspectives de l'économie mondiale</t>
        </is>
      </c>
      <c r="AF193" t="inlineStr">
        <is>
          <t>3</t>
        </is>
      </c>
      <c r="AG193" t="inlineStr">
        <is>
          <t/>
        </is>
      </c>
      <c r="AH193" t="inlineStr">
        <is>
          <t>Ionchas Eacnamaíochta Domhanda</t>
        </is>
      </c>
      <c r="AI193" t="inlineStr">
        <is>
          <t>3</t>
        </is>
      </c>
      <c r="AJ193" t="inlineStr">
        <is>
          <t/>
        </is>
      </c>
      <c r="AK193" t="inlineStr">
        <is>
          <t>Svjetski gospodarski izgledi</t>
        </is>
      </c>
      <c r="AL193" t="inlineStr">
        <is>
          <t>3</t>
        </is>
      </c>
      <c r="AM193" t="inlineStr">
        <is>
          <t/>
        </is>
      </c>
      <c r="AN193" t="inlineStr">
        <is>
          <t>Világgazdasági kilátások</t>
        </is>
      </c>
      <c r="AO193" t="inlineStr">
        <is>
          <t>3</t>
        </is>
      </c>
      <c r="AP193" t="inlineStr">
        <is>
          <t/>
        </is>
      </c>
      <c r="AQ193" t="inlineStr">
        <is>
          <t>prospettive economiche mondiali|WEO</t>
        </is>
      </c>
      <c r="AR193" t="inlineStr">
        <is>
          <t>3|4</t>
        </is>
      </c>
      <c r="AS193" t="inlineStr">
        <is>
          <t>|</t>
        </is>
      </c>
      <c r="AT193" t="inlineStr">
        <is>
          <t>pasaulio ekonomikos perspektyvos</t>
        </is>
      </c>
      <c r="AU193" t="inlineStr">
        <is>
          <t>3</t>
        </is>
      </c>
      <c r="AV193" t="inlineStr">
        <is>
          <t/>
        </is>
      </c>
      <c r="AW193" t="inlineStr">
        <is>
          <t>Ziņojums par pasaules ekonomikas perspektīvām</t>
        </is>
      </c>
      <c r="AX193" t="inlineStr">
        <is>
          <t>2</t>
        </is>
      </c>
      <c r="AY193" t="inlineStr">
        <is>
          <t/>
        </is>
      </c>
      <c r="AZ193" t="inlineStr">
        <is>
          <t>perspettiva ekonomika globali|perspettiva ekonomika dinjija</t>
        </is>
      </c>
      <c r="BA193" t="inlineStr">
        <is>
          <t>3|4</t>
        </is>
      </c>
      <c r="BB193" t="inlineStr">
        <is>
          <t>|</t>
        </is>
      </c>
      <c r="BC193" t="inlineStr">
        <is>
          <t>World Economic Outlook|WEO</t>
        </is>
      </c>
      <c r="BD193" t="inlineStr">
        <is>
          <t>3|3</t>
        </is>
      </c>
      <c r="BE193" t="inlineStr">
        <is>
          <t>|</t>
        </is>
      </c>
      <c r="BF193" t="inlineStr">
        <is>
          <t>światowa prognoza gospodarcza</t>
        </is>
      </c>
      <c r="BG193" t="inlineStr">
        <is>
          <t>3</t>
        </is>
      </c>
      <c r="BH193" t="inlineStr">
        <is>
          <t/>
        </is>
      </c>
      <c r="BI193" t="inlineStr">
        <is>
          <t>PEM|Perspetivas da Economia Mundial</t>
        </is>
      </c>
      <c r="BJ193" t="inlineStr">
        <is>
          <t>3|3</t>
        </is>
      </c>
      <c r="BK193" t="inlineStr">
        <is>
          <t>|</t>
        </is>
      </c>
      <c r="BL193" t="inlineStr">
        <is>
          <t>perspectivă economică globală</t>
        </is>
      </c>
      <c r="BM193" t="inlineStr">
        <is>
          <t>3</t>
        </is>
      </c>
      <c r="BN193" t="inlineStr">
        <is>
          <t/>
        </is>
      </c>
      <c r="BO193" t="inlineStr">
        <is>
          <t>Svetový hospodársky výhľad</t>
        </is>
      </c>
      <c r="BP193" t="inlineStr">
        <is>
          <t>3</t>
        </is>
      </c>
      <c r="BQ193" t="inlineStr">
        <is>
          <t/>
        </is>
      </c>
      <c r="BR193" t="inlineStr">
        <is>
          <t>svetovni gospodarski obeti|poročilo o svetovnih gospodarskih obetih</t>
        </is>
      </c>
      <c r="BS193" t="inlineStr">
        <is>
          <t>3|2</t>
        </is>
      </c>
      <c r="BT193" t="inlineStr">
        <is>
          <t>|</t>
        </is>
      </c>
      <c r="BU193" t="inlineStr">
        <is>
          <t>rapport om utsikterna för världsekonomin</t>
        </is>
      </c>
      <c r="BV193" t="inlineStr">
        <is>
          <t>3</t>
        </is>
      </c>
      <c r="BW193" t="inlineStr">
        <is>
          <t/>
        </is>
      </c>
      <c r="BX193" t="inlineStr">
        <is>
          <t>&lt;strong&gt;анализ
и прогнози на икономическото развитие на глобално ниво&lt;/strong&gt;</t>
        </is>
      </c>
      <c r="BY193" t="inlineStr">
        <is>
          <t>zpráva zveřejňovaná dvakrát ročně &lt;a href="https://iate.europa.eu/entry/result/785224/cs" target="_blank"&gt;Mezinárodním měnovým fondem&lt;/a&gt;&lt;small&gt;,&lt;/small&gt; která obsahuje analýzy celosvětového hospodářského vývoje v krátkodobém i střednědobém horizontu</t>
        </is>
      </c>
      <c r="BZ193" t="inlineStr">
        <is>
          <t>halvårlig rapport fra &lt;a href="https://iate.europa.eu/entry/result/785224/da" target="_blank"&gt;Den Internationale Valutafond&lt;/a&gt;, der indeholder analyser af den verdensøkonomiske udvikling på kort og mellemlang sigt</t>
        </is>
      </c>
      <c r="CA193" t="inlineStr">
        <is>
          <t>halbjährliche Publikation des IWF, die eine detaillierte Analyse des Zustands der Weltwirtschaft enthält und Wirtschaftsaussichten sowie Politikherausforderungen auf
globalem und regionalem Niveau evaluiert</t>
        </is>
      </c>
      <c r="CB193" t="inlineStr">
        <is>
          <t>ανάλυση και προβολές των οικονομικών εξελίξεων σε παγκόσμιο επίπεδο</t>
        </is>
      </c>
      <c r="CC193" t="inlineStr">
        <is>
          <t>biannual report published by the &lt;a href="https://iate.europa.eu/entry/result/785224/en" target="_blank"&gt;IMF&lt;/a&gt;, which presents analyses of global economic developments during the near and medium term</t>
        </is>
      </c>
      <c r="CD193" t="inlineStr">
        <is>
          <t>Informe bianual del &lt;a href="https://iate.europa.eu/entry/result/785224/es" target="_blank"&gt;Fondo Monetario Internacional&lt;/a&gt; que contiene análisis y proyecciones económicas a corto y medio plazo a escala mundial.</t>
        </is>
      </c>
      <c r="CE193" t="inlineStr">
        <is>
          <t>&lt;em&gt;Rahvusvahelise Valuutafondi&lt;/em&gt; &lt;a href="/entry/result/785224/all" id="ENTRY_TO_ENTRY_CONVERTER" target="_blank"&gt;IATE:785224&lt;/a&gt; poolt iga kahe aasta tagant avaldatav aruanne, mis sisaldab analüüse maaimamajanduse arengu kohta lähiajal ja keskpikas perspektiivis</t>
        </is>
      </c>
      <c r="CF193" t="inlineStr">
        <is>
          <t/>
        </is>
      </c>
      <c r="CG193" t="inlineStr">
        <is>
          <t>rapport semestriel publié par le &lt;a href="https://iate.europa.eu/entry/result/785224/fr" target="_blank"&gt;FMI&lt;/a&gt; présentant l'analyse de l'évolution économique au niveau mondial et les projections des services du FMI</t>
        </is>
      </c>
      <c r="CH193" t="inlineStr">
        <is>
          <t/>
        </is>
      </c>
      <c r="CI193" t="inlineStr">
        <is>
          <t>&lt;p&gt;izvješće MMF-a koje izlazi dva puta godišnje i sadrži analize svjetskih kretanja iz kratkoročne i srednjoročne perspektive&lt;/p&gt;</t>
        </is>
      </c>
      <c r="CJ193" t="inlineStr">
        <is>
          <t>a &lt;a href="https://iate.europa.eu/entry/result/785224/hu" target="_blank"&gt;Nemzetközi Valutaalap (IMF)&lt;/a&gt; évente két alkalommal megjelenő jelentése, amelyben az IMF rövid és középtávon várható globális gazdaságpolitikai fejleményeket elemez</t>
        </is>
      </c>
      <c r="CK193" t="inlineStr">
        <is>
          <t>relazione pubblicata a scadenza semestrale dall'FMI in cui sono riportate le analisi elaborate dagli economisti del Fondo riguardo agli sviluppi economici a livello nondiale nel breve e medio termine</t>
        </is>
      </c>
      <c r="CL193" t="inlineStr">
        <is>
          <t/>
        </is>
      </c>
      <c r="CM193" t="inlineStr">
        <is>
          <t>analītisks pārskats par pasaules ekonomikas attīstības tendencēm un perspektīvām tuvākā un vidējā termiņā, ar ko Starptautiskais Valūtas fonds nāk klajā divas reizes gadā</t>
        </is>
      </c>
      <c r="CN193" t="inlineStr">
        <is>
          <t>rapport mill-Fond Monetarju Internazzjonali (IMF) li jippreżenta l-analiżi u l-projezzjonijiet tal-iżviluppi ekonomiċi fil-livell dinji, fi gruppi ewlenin ta' pajjiżi (klassifikati bir-reġjun, stadju ta' żvilupp, eċċ.), u f'bosta pajjiżi individwali</t>
        </is>
      </c>
      <c r="CO193" t="inlineStr">
        <is>
          <t>tweemaal per jaar samengestelde publicatie van het Internationaal Monetair Fonds (IMF) met analyses en projecties van de economische groei op wereldniveau, voor groepen van landen en ook veel individuele landen</t>
        </is>
      </c>
      <c r="CP193" t="inlineStr">
        <is>
          <t>raport publikowany dwa razy do roku przez Międzynarodowy Fundusz Walutowy w ramach nadzoru multilateralnego</t>
        </is>
      </c>
      <c r="CQ193" t="inlineStr">
        <is>
          <t>Nome dado ao relatório publicado periodicamente pelo &lt;a href="https://iate.europa.eu/entry/result/785224/" target="_blank"&gt;Fundo Monetário Internacional&lt;/a&gt; com uma análise e as projeções a curto e médio prazo da economia à escala mundial.</t>
        </is>
      </c>
      <c r="CR193" t="inlineStr">
        <is>
          <t/>
        </is>
      </c>
      <c r="CS193" t="inlineStr">
        <is>
          <t>správa, ktorú Medzinárodný menový fond uverejňuje zvyčajne
dvakrát ročne a v ktorej prezentuje analýzy celosvetového vývoja ekonomiky v
najbližšom a strednom časovom horizonte</t>
        </is>
      </c>
      <c r="CT193" t="inlineStr">
        <is>
          <t/>
        </is>
      </c>
      <c r="CU193" t="inlineStr">
        <is>
          <t/>
        </is>
      </c>
    </row>
    <row r="194">
      <c r="A194" s="1" t="str">
        <f>HYPERLINK("https://iate.europa.eu/entry/result/929594/all", "929594")</f>
        <v>929594</v>
      </c>
      <c r="B194" t="inlineStr">
        <is>
          <t>LAW;EUROPEAN UNION</t>
        </is>
      </c>
      <c r="C194" t="inlineStr">
        <is>
          <t>LAW|organisation of the legal system|legal profession|public prosecutor's department;EUROPEAN UNION|European Union law|EU legal system;LAW|justice|legal action|criminal proceedings|public prosecution;EUROPEAN UNION|European construction|European Union|area of freedom, security and justice</t>
        </is>
      </c>
      <c r="D194" t="inlineStr">
        <is>
          <t>Европейска прокуратура</t>
        </is>
      </c>
      <c r="E194" t="inlineStr">
        <is>
          <t>4</t>
        </is>
      </c>
      <c r="F194" t="inlineStr">
        <is>
          <t/>
        </is>
      </c>
      <c r="G194" t="inlineStr">
        <is>
          <t>Úřad evropského veřejného žalobce|EPPO</t>
        </is>
      </c>
      <c r="H194" t="inlineStr">
        <is>
          <t>4|3</t>
        </is>
      </c>
      <c r="I194" t="inlineStr">
        <is>
          <t>|</t>
        </is>
      </c>
      <c r="J194" t="inlineStr">
        <is>
          <t>Den Europæiske Anklagemyndighed|EPPO</t>
        </is>
      </c>
      <c r="K194" t="inlineStr">
        <is>
          <t>4|3</t>
        </is>
      </c>
      <c r="L194" t="inlineStr">
        <is>
          <t>|</t>
        </is>
      </c>
      <c r="M194" t="inlineStr">
        <is>
          <t>EUStA|Europäische Staatsanwaltschaft</t>
        </is>
      </c>
      <c r="N194" t="inlineStr">
        <is>
          <t>4|4</t>
        </is>
      </c>
      <c r="O194" t="inlineStr">
        <is>
          <t>|</t>
        </is>
      </c>
      <c r="P194" t="inlineStr">
        <is>
          <t>Ευρωπαϊκή Εισαγγελία</t>
        </is>
      </c>
      <c r="Q194" t="inlineStr">
        <is>
          <t>4</t>
        </is>
      </c>
      <c r="R194" t="inlineStr">
        <is>
          <t/>
        </is>
      </c>
      <c r="S194" t="inlineStr">
        <is>
          <t>EPPO|European Public Prosecutor's Office|European Public Prosecution Office</t>
        </is>
      </c>
      <c r="T194" t="inlineStr">
        <is>
          <t>4|4|1</t>
        </is>
      </c>
      <c r="U194" t="inlineStr">
        <is>
          <t>||</t>
        </is>
      </c>
      <c r="V194" t="inlineStr">
        <is>
          <t>Fiscalía Europea</t>
        </is>
      </c>
      <c r="W194" t="inlineStr">
        <is>
          <t>4</t>
        </is>
      </c>
      <c r="X194" t="inlineStr">
        <is>
          <t/>
        </is>
      </c>
      <c r="Y194" t="inlineStr">
        <is>
          <t>Euroopa Prokuratuur</t>
        </is>
      </c>
      <c r="Z194" t="inlineStr">
        <is>
          <t>4</t>
        </is>
      </c>
      <c r="AA194" t="inlineStr">
        <is>
          <t/>
        </is>
      </c>
      <c r="AB194" t="inlineStr">
        <is>
          <t>EPPO|Euroopan syyttäjänvirasto</t>
        </is>
      </c>
      <c r="AC194" t="inlineStr">
        <is>
          <t>4|4</t>
        </is>
      </c>
      <c r="AD194" t="inlineStr">
        <is>
          <t>|</t>
        </is>
      </c>
      <c r="AE194" t="inlineStr">
        <is>
          <t>Parquet européen</t>
        </is>
      </c>
      <c r="AF194" t="inlineStr">
        <is>
          <t>4</t>
        </is>
      </c>
      <c r="AG194" t="inlineStr">
        <is>
          <t/>
        </is>
      </c>
      <c r="AH194" t="inlineStr">
        <is>
          <t>OIPE|Oifig an Ionchúisitheora Phoiblí Eorpaigh</t>
        </is>
      </c>
      <c r="AI194" t="inlineStr">
        <is>
          <t>4|4</t>
        </is>
      </c>
      <c r="AJ194" t="inlineStr">
        <is>
          <t>|</t>
        </is>
      </c>
      <c r="AK194" t="inlineStr">
        <is>
          <t>Ured europskog javnog tužitelja|EPPO</t>
        </is>
      </c>
      <c r="AL194" t="inlineStr">
        <is>
          <t>4|4</t>
        </is>
      </c>
      <c r="AM194" t="inlineStr">
        <is>
          <t>|</t>
        </is>
      </c>
      <c r="AN194" t="inlineStr">
        <is>
          <t>EPPO|Európai Ügyészség</t>
        </is>
      </c>
      <c r="AO194" t="inlineStr">
        <is>
          <t>3|4</t>
        </is>
      </c>
      <c r="AP194" t="inlineStr">
        <is>
          <t>|</t>
        </is>
      </c>
      <c r="AQ194" t="inlineStr">
        <is>
          <t>Procura europea|EPPO</t>
        </is>
      </c>
      <c r="AR194" t="inlineStr">
        <is>
          <t>4|4</t>
        </is>
      </c>
      <c r="AS194" t="inlineStr">
        <is>
          <t>|</t>
        </is>
      </c>
      <c r="AT194" t="inlineStr">
        <is>
          <t>Europos prokuratūra</t>
        </is>
      </c>
      <c r="AU194" t="inlineStr">
        <is>
          <t>4</t>
        </is>
      </c>
      <c r="AV194" t="inlineStr">
        <is>
          <t/>
        </is>
      </c>
      <c r="AW194" t="inlineStr">
        <is>
          <t>&lt;i&gt;EPPO&lt;/i&gt;|Eiropas Prokuratūra</t>
        </is>
      </c>
      <c r="AX194" t="inlineStr">
        <is>
          <t>4|4</t>
        </is>
      </c>
      <c r="AY194" t="inlineStr">
        <is>
          <t>|</t>
        </is>
      </c>
      <c r="AZ194" t="inlineStr">
        <is>
          <t>UPPE|Uffiċċju tal-Prosekutur Pubbliku Ewropew</t>
        </is>
      </c>
      <c r="BA194" t="inlineStr">
        <is>
          <t>4|4</t>
        </is>
      </c>
      <c r="BB194" t="inlineStr">
        <is>
          <t>|</t>
        </is>
      </c>
      <c r="BC194" t="inlineStr">
        <is>
          <t>EOM|Europees Openbaar Ministerie</t>
        </is>
      </c>
      <c r="BD194" t="inlineStr">
        <is>
          <t>4|4</t>
        </is>
      </c>
      <c r="BE194" t="inlineStr">
        <is>
          <t>|</t>
        </is>
      </c>
      <c r="BF194" t="inlineStr">
        <is>
          <t>EPPO|Prokuratura Europejska</t>
        </is>
      </c>
      <c r="BG194" t="inlineStr">
        <is>
          <t>2|4</t>
        </is>
      </c>
      <c r="BH194" t="inlineStr">
        <is>
          <t>|</t>
        </is>
      </c>
      <c r="BI194" t="inlineStr">
        <is>
          <t>Procuradoria Europeia</t>
        </is>
      </c>
      <c r="BJ194" t="inlineStr">
        <is>
          <t>4</t>
        </is>
      </c>
      <c r="BK194" t="inlineStr">
        <is>
          <t/>
        </is>
      </c>
      <c r="BL194" t="inlineStr">
        <is>
          <t>EPPO|Parchetul European</t>
        </is>
      </c>
      <c r="BM194" t="inlineStr">
        <is>
          <t>4|4</t>
        </is>
      </c>
      <c r="BN194" t="inlineStr">
        <is>
          <t>|</t>
        </is>
      </c>
      <c r="BO194" t="inlineStr">
        <is>
          <t>EPPO|Európska prokuratúra</t>
        </is>
      </c>
      <c r="BP194" t="inlineStr">
        <is>
          <t>3|4</t>
        </is>
      </c>
      <c r="BQ194" t="inlineStr">
        <is>
          <t>admitted|</t>
        </is>
      </c>
      <c r="BR194" t="inlineStr">
        <is>
          <t>Evropsko javno tožilstvo|EJT</t>
        </is>
      </c>
      <c r="BS194" t="inlineStr">
        <is>
          <t>4|4</t>
        </is>
      </c>
      <c r="BT194" t="inlineStr">
        <is>
          <t>|</t>
        </is>
      </c>
      <c r="BU194" t="inlineStr">
        <is>
          <t>Eppo|Europeiska åklagarmyndigheten</t>
        </is>
      </c>
      <c r="BV194" t="inlineStr">
        <is>
          <t>3|4</t>
        </is>
      </c>
      <c r="BW194" t="inlineStr">
        <is>
          <t>|</t>
        </is>
      </c>
      <c r="BX194" t="inlineStr">
        <is>
          <t>&lt;div&gt; 
 &lt;b&gt;Европейската прокуратура&lt;/b&gt; отговаря за провеждането на разследвания, наказателното преследване и предаването на съд на извършителите на престъпления и съучастниците в престъпления, засягащи финансовите интереси на Съюза, които са предвидени в Директива (ЕС) 2017/1371 и са определени от настоящия регламент. Във връзка с това Европейската прокуратура провежда разследвания и осъществява наказателно преследване и упражнява функциите на прокурор пред компетентните съдилища на държавите членки до окончателното приключване на делото.&lt;/div&gt;</t>
        </is>
      </c>
      <c r="BY194" t="inlineStr">
        <is>
          <t>instituce Unie, která odpovídá za vyšetřování a trestní stíhání pachatelů a spolupachatelů trestných činů poškozujících nebo ohrožujících finanční zájmy Unie a jejich postavení před soud</t>
        </is>
      </c>
      <c r="BZ194" t="inlineStr">
        <is>
          <t>Juridisk organ, som Rådet kan oprette i henhold til artikel 86 i traktaten om Den Europæiske Unions funktionsmåde, med kompetence til eventuelt i samarbejde med Europol at foretage efterforskning og retsforfølgning i forbindelse med gerningsmænd og medvirkende til lovovertrædelser, der skader Unionens finansielle interesser.</t>
        </is>
      </c>
      <c r="CA194" t="inlineStr">
        <is>
          <t>im AEUV vorgesehenes Justizorgan zur Bekämpfung von Straftaten zum Nachteil der finanziellen Interessen der Union, zuständig für die strafrechtliche Untersuchung und Verfolgung sowie die Anklageerhebung in diesen Fällen</t>
        </is>
      </c>
      <c r="CB194" t="inlineStr">
        <is>
          <t>Όργανο αρμόδιο για την καταζήτηση, τη δίωξη και την παραπομπή ενώπιον της δικαιοσύνης των δραστών αδικημάτων εις βάρος των οικονομικών συμφερόντων της Ένωσης, του οποίου η δημιουργία προβλέπεται στη Συνθήκη για τη λειτουργία της Ευρωπαϊκής Ένωσης.</t>
        </is>
      </c>
      <c r="CC194" t="inlineStr">
        <is>
          <t>EU body with legal personality which is responsible for investigating, prosecuting and bringing to judgment the perpetrators of, and accomplices to, criminal offences affecting the financial interests of the Union</t>
        </is>
      </c>
      <c r="CD194" t="inlineStr">
        <is>
          <t>&lt;div&gt;
órganismo de la UE con personalidad jurídica responsable de investigar los delitos que perjudiquen a los intereses financieros de la Unión&lt;/div&gt;</t>
        </is>
      </c>
      <c r="CE194" t="inlineStr">
        <is>
          <t>ELi organ, juriidiline isik, mis vastutab liidu finantshuve mõjutavate kuritegude uurimise ning kuriteo toimepanijatele ja neist osavõtjatele süüdistuse esitamise ning nende kohtus vastutusele võtmise eest</t>
        </is>
      </c>
      <c r="CF194" t="inlineStr">
        <is>
          <t>EU:n elin, joka vastaa asetuksessa määritettyjen unionin taloudellisia etuja vahingoittavien rikosten tutkimisesta sekä kyseisten rikosten tekijöiden ja niihin osallisten asettamisesta syytteeseen ja saattamisesta tuomittaviksi</t>
        </is>
      </c>
      <c r="CG194" t="inlineStr">
        <is>
          <t>organe judiciaire indépendant chargé de combattre les infractions portant atteinte aux intérêts financiers de l’Union</t>
        </is>
      </c>
      <c r="CH194" t="inlineStr">
        <is>
          <t/>
        </is>
      </c>
      <c r="CI194" t="inlineStr">
        <is>
          <t>tijelo EU-a s pravnom osobnošću nadležno za istrage, podizanje optužnica i kazneni progon počinitelja i sudionika kaznenih djela koja utječu na financijske interese Unije</t>
        </is>
      </c>
      <c r="CJ194" t="inlineStr">
        <is>
          <t>az Unió pénzügyi érdekeit sértő bűncselekmények üldözésére az EUMSZ 86. cikke alapján az (EU) 2017/1939 rendelettel létrehozott európai hatóság, amely hatáskörrel rendelkezik – adott esetben az Europollal együttműködve – az Unió pénzügyi érdekeit sértő bűncselekmények tetteseinek és részeseinek felkutatására, velük szemben a nyomozás lefolytatására és bíróság elé állításukra</t>
        </is>
      </c>
      <c r="CK194" t="inlineStr">
        <is>
          <t>organo indipendente dell'Unione europea, a struttura decentrata, dotato di personalità giuridica, competente a individuare, perseguire e rinviare a giudizio gli autori dei reati che ledono gli interessi finanziari dell'Unione</t>
        </is>
      </c>
      <c r="CL194" t="inlineStr">
        <is>
          <t>ES įstaiga, kuri atsako už Sąjungos finansiniams interesams kenkiančių nusikalstamų veikų tyrimą, šių nusikalstamų veikų vykdytojų ir jų bendrininkų baudžiamąjį persekiojimą ir perdavimą teismui</t>
        </is>
      </c>
      <c r="CM194" t="inlineStr">
        <is>
          <t>ES struktūra, kas ir tiesību subjekts un ir atbildīga par izmeklēšanu, kriminālvajāšanu un apsūdzības celšanu pret tādu noziedzīgo nodarījumu izdarītājiem un līdzdalībniekiem, kas skar Savienības finanšu intereses</t>
        </is>
      </c>
      <c r="CN194" t="inlineStr">
        <is>
          <t>Korp tal-UE li jkollu personalità ġuridika li jkun responsabbli għall-investigazzjoni, il-prosekuzzjoni u t-tressiq għall-ġustizzja fir-rigward ta’ awturi u kompliċi ta’ reati kriminali li jaffettwaw l-interessi finanzjarji tal-Unjoni</t>
        </is>
      </c>
      <c r="CO194" t="inlineStr">
        <is>
          <t>EU-orgaan met rechtspersoonlijkheid dat is belast met het instellen van onderzoek naar, het vervolgen en het voor de rechter brengen van daders van, en medeplichtigen aan, strafbare feiten die de financiële belangen van de Unie schaden</t>
        </is>
      </c>
      <c r="CP194" t="inlineStr">
        <is>
          <t>przewidziany w Traktacie o funkcjonowaniu Unii Europejskiej organ wymiaru sprawiedliwości powoływany w celu zwalczania przestępstw przeciwko interesom finansowym Unii</t>
        </is>
      </c>
      <c r="CQ194" t="inlineStr">
        <is>
          <t>Órgão da UE com personalidade jurídica com funções semelhantes às de um ministério público, nomedamente investigar, instaurar a ação penal e deduzir acusação e sustentá-la na instrução e no julgamento contra os autores e seus cúmplices nas infrações penais lesivas dos interesses financeiros da UE.</t>
        </is>
      </c>
      <c r="CR194" t="inlineStr">
        <is>
          <t/>
        </is>
      </c>
      <c r="CS194" t="inlineStr">
        <is>
          <t>orgán Únie zodpovedný za vyšetrovanie, trestné stíhanie páchateľov a spolupáchateľov trestných činov poškodzujúcich finančné záujmy Únie, ktoré sú ustanovené v smernici (EÚ) 2017/1371 a určené v tomto nariadení, a za podanie obžaloby na nich</t>
        </is>
      </c>
      <c r="CT194" t="inlineStr">
        <is>
          <t>pravosodni organ, katerega ustanovitev je določena v Pogodbi o delovanju Evropske unije in ki bi bil pristojen za preiskave, pregon in obtožbe storilcev in sostorilcev kršitev, ki vplivajo na finančne interese Unije</t>
        </is>
      </c>
      <c r="CU194" t="inlineStr">
        <is>
          <t>EU-organ som ska vara ansvarigt för att utreda, lagföra och väcka talan mot förövare av och medhjälpare till sådana brott som skadar unionens ekonomiska intressen</t>
        </is>
      </c>
    </row>
    <row r="195">
      <c r="A195" s="1" t="str">
        <f>HYPERLINK("https://iate.europa.eu/entry/result/752189/all", "752189")</f>
        <v>752189</v>
      </c>
      <c r="B195" t="inlineStr">
        <is>
          <t>ECONOMICS;INTERNATIONAL ORGANISATIONS</t>
        </is>
      </c>
      <c r="C195" t="inlineStr">
        <is>
          <t>ECONOMICS;INTERNATIONAL ORGANISATIONS</t>
        </is>
      </c>
      <c r="D195" t="inlineStr">
        <is>
          <t>Световен икономически форум</t>
        </is>
      </c>
      <c r="E195" t="inlineStr">
        <is>
          <t>3</t>
        </is>
      </c>
      <c r="F195" t="inlineStr">
        <is>
          <t/>
        </is>
      </c>
      <c r="G195" t="inlineStr">
        <is>
          <t>Světové ekonomické fórum</t>
        </is>
      </c>
      <c r="H195" t="inlineStr">
        <is>
          <t>3</t>
        </is>
      </c>
      <c r="I195" t="inlineStr">
        <is>
          <t/>
        </is>
      </c>
      <c r="J195" t="inlineStr">
        <is>
          <t>Det Verdensøkonomiske Forum</t>
        </is>
      </c>
      <c r="K195" t="inlineStr">
        <is>
          <t>2</t>
        </is>
      </c>
      <c r="L195" t="inlineStr">
        <is>
          <t/>
        </is>
      </c>
      <c r="M195" t="inlineStr">
        <is>
          <t>Weltwirtschaftsforum</t>
        </is>
      </c>
      <c r="N195" t="inlineStr">
        <is>
          <t>3</t>
        </is>
      </c>
      <c r="O195" t="inlineStr">
        <is>
          <t/>
        </is>
      </c>
      <c r="P195" t="inlineStr">
        <is>
          <t>Παγκόσμιο Οικονομικό Φόρουμ</t>
        </is>
      </c>
      <c r="Q195" t="inlineStr">
        <is>
          <t>3</t>
        </is>
      </c>
      <c r="R195" t="inlineStr">
        <is>
          <t/>
        </is>
      </c>
      <c r="S195" t="inlineStr">
        <is>
          <t>WEF|World Economic Forum</t>
        </is>
      </c>
      <c r="T195" t="inlineStr">
        <is>
          <t>3|4</t>
        </is>
      </c>
      <c r="U195" t="inlineStr">
        <is>
          <t>|</t>
        </is>
      </c>
      <c r="V195" t="inlineStr">
        <is>
          <t>FEM|Foro Económico Mundial</t>
        </is>
      </c>
      <c r="W195" t="inlineStr">
        <is>
          <t>1|3</t>
        </is>
      </c>
      <c r="X195" t="inlineStr">
        <is>
          <t>|</t>
        </is>
      </c>
      <c r="Y195" t="inlineStr">
        <is>
          <t>Maailma Majandusfoorum</t>
        </is>
      </c>
      <c r="Z195" t="inlineStr">
        <is>
          <t>3</t>
        </is>
      </c>
      <c r="AA195" t="inlineStr">
        <is>
          <t/>
        </is>
      </c>
      <c r="AB195" t="inlineStr">
        <is>
          <t>Maailman talousfoorumi</t>
        </is>
      </c>
      <c r="AC195" t="inlineStr">
        <is>
          <t>3</t>
        </is>
      </c>
      <c r="AD195" t="inlineStr">
        <is>
          <t/>
        </is>
      </c>
      <c r="AE195" t="inlineStr">
        <is>
          <t>FEM|Forum économique mondial</t>
        </is>
      </c>
      <c r="AF195" t="inlineStr">
        <is>
          <t>2|3</t>
        </is>
      </c>
      <c r="AG195" t="inlineStr">
        <is>
          <t>|</t>
        </is>
      </c>
      <c r="AH195" t="inlineStr">
        <is>
          <t>an Fóram Eacnamaíoch Domhanda</t>
        </is>
      </c>
      <c r="AI195" t="inlineStr">
        <is>
          <t>3</t>
        </is>
      </c>
      <c r="AJ195" t="inlineStr">
        <is>
          <t/>
        </is>
      </c>
      <c r="AK195" t="inlineStr">
        <is>
          <t>Svjetski gospodarski forum</t>
        </is>
      </c>
      <c r="AL195" t="inlineStr">
        <is>
          <t>3</t>
        </is>
      </c>
      <c r="AM195" t="inlineStr">
        <is>
          <t/>
        </is>
      </c>
      <c r="AN195" t="inlineStr">
        <is>
          <t>Világgazdasági Fórum</t>
        </is>
      </c>
      <c r="AO195" t="inlineStr">
        <is>
          <t>4</t>
        </is>
      </c>
      <c r="AP195" t="inlineStr">
        <is>
          <t/>
        </is>
      </c>
      <c r="AQ195" t="inlineStr">
        <is>
          <t>FEM|Forum economico mondiale</t>
        </is>
      </c>
      <c r="AR195" t="inlineStr">
        <is>
          <t>1|3</t>
        </is>
      </c>
      <c r="AS195" t="inlineStr">
        <is>
          <t>|</t>
        </is>
      </c>
      <c r="AT195" t="inlineStr">
        <is>
          <t>PEF|Pasaulio ekonomikos forumas</t>
        </is>
      </c>
      <c r="AU195" t="inlineStr">
        <is>
          <t>3|3</t>
        </is>
      </c>
      <c r="AV195" t="inlineStr">
        <is>
          <t>|</t>
        </is>
      </c>
      <c r="AW195" t="inlineStr">
        <is>
          <t>Pasaules Ekonomikas forums|PEF</t>
        </is>
      </c>
      <c r="AX195" t="inlineStr">
        <is>
          <t>3|3</t>
        </is>
      </c>
      <c r="AY195" t="inlineStr">
        <is>
          <t>|</t>
        </is>
      </c>
      <c r="AZ195" t="inlineStr">
        <is>
          <t>Forum Ekonomiku Dinji</t>
        </is>
      </c>
      <c r="BA195" t="inlineStr">
        <is>
          <t>3</t>
        </is>
      </c>
      <c r="BB195" t="inlineStr">
        <is>
          <t/>
        </is>
      </c>
      <c r="BC195" t="inlineStr">
        <is>
          <t>WEF|Wereld Economisch Forum|Economisch Wereldforum</t>
        </is>
      </c>
      <c r="BD195" t="inlineStr">
        <is>
          <t>3|3|2</t>
        </is>
      </c>
      <c r="BE195" t="inlineStr">
        <is>
          <t>||</t>
        </is>
      </c>
      <c r="BF195" t="inlineStr">
        <is>
          <t>Światowe Forum Ekonomiczne</t>
        </is>
      </c>
      <c r="BG195" t="inlineStr">
        <is>
          <t>3</t>
        </is>
      </c>
      <c r="BH195" t="inlineStr">
        <is>
          <t/>
        </is>
      </c>
      <c r="BI195" t="inlineStr">
        <is>
          <t>Fórum Económico Mundial|FEM</t>
        </is>
      </c>
      <c r="BJ195" t="inlineStr">
        <is>
          <t>3|3</t>
        </is>
      </c>
      <c r="BK195" t="inlineStr">
        <is>
          <t>|</t>
        </is>
      </c>
      <c r="BL195" t="inlineStr">
        <is>
          <t>Forumul Economic Mondial</t>
        </is>
      </c>
      <c r="BM195" t="inlineStr">
        <is>
          <t>3</t>
        </is>
      </c>
      <c r="BN195" t="inlineStr">
        <is>
          <t/>
        </is>
      </c>
      <c r="BO195" t="inlineStr">
        <is>
          <t>SEF|Svetové ekonomické fórum</t>
        </is>
      </c>
      <c r="BP195" t="inlineStr">
        <is>
          <t>3|3</t>
        </is>
      </c>
      <c r="BQ195" t="inlineStr">
        <is>
          <t>|</t>
        </is>
      </c>
      <c r="BR195" t="inlineStr">
        <is>
          <t>Svetovni gospodarski forum|WEF</t>
        </is>
      </c>
      <c r="BS195" t="inlineStr">
        <is>
          <t>3|3</t>
        </is>
      </c>
      <c r="BT195" t="inlineStr">
        <is>
          <t>|</t>
        </is>
      </c>
      <c r="BU195" t="inlineStr">
        <is>
          <t>Världsekonomiskt forum|WEF</t>
        </is>
      </c>
      <c r="BV195" t="inlineStr">
        <is>
          <t>3|3</t>
        </is>
      </c>
      <c r="BW195" t="inlineStr">
        <is>
          <t>|</t>
        </is>
      </c>
      <c r="BX195" t="inlineStr">
        <is>
          <t>независима международна организация, със седалище в Женева, Швейцария, чиято дейност е посветена на подобряване на състоянието на света чрез ангажиране на бизнеса, политическите, академични и други лидери на обществото за създаването на световни, регионални и промишлеността програми</t>
        </is>
      </c>
      <c r="BY195" t="inlineStr">
        <is>
          <t>nezávislá mezinárodní organizace usilující o zlepšení stavu světa zapojováním podniků, předních politiků a akademiků do utváření globálních, regionálních a průmyslových agend</t>
        </is>
      </c>
      <c r="BZ195" t="inlineStr">
        <is>
          <t/>
        </is>
      </c>
      <c r="CA195" t="inlineStr">
        <is>
          <t>gemeinnützige Stiftung, die in erster Linie für das von ihr veranstaltete Jahrestreffen in Davos (Schweiz) bekannt ist, bei dem international führende Wirtschaftsexperten, Politiker, Intellektuelle und Journalisten zusammenkommen, um über aktuelle globale Fragen zu diskutieren</t>
        </is>
      </c>
      <c r="CB195" t="inlineStr">
        <is>
          <t/>
        </is>
      </c>
      <c r="CC195" t="inlineStr">
        <is>
          <t>independent international organisation committed to improving the state of the world by engaging business, political, academic and other leaders of society to shape global, regional and industry agendas</t>
        </is>
      </c>
      <c r="CD195" t="inlineStr">
        <is>
          <t>El Foro Económico Mundial es una institución privada con base en Ginebra, Suiza. Desde su fundación en 1971, es un instrumento para el establecimiento de una política neoliberal, y al mismo tiempo un perfecto agente publicitario para sus miembros: las 1000 corporaciones más grandes en el mundo y las 1000 llamadas "Empresas con Crecimiento Global". Con el gran lema de "estar comprometidos a mejorar el mundo", foros anteriores han lanzado negociaciones de comercio como La Ronda de Uruguay del GATT o el NAFTA. Desde 1980, aboga por la integración de China en el mercado mundial.</t>
        </is>
      </c>
      <c r="CE195" t="inlineStr">
        <is>
          <t>Šveitsi mittetulundusfond, mida teatakse eelkõige seoses selle
korraldatud tippkohtumisega Davosi mägikuurordis Šveitsi idaosas iga aasta
jaanuaris</t>
        </is>
      </c>
      <c r="CF195" t="inlineStr">
        <is>
          <t/>
        </is>
      </c>
      <c r="CG195" t="inlineStr">
        <is>
          <t>fondation à but non lucratif surtout connue pour sa réunion annuelle à Davos (Suisse) qui réunit des dirigeants d'entreprise, des responsables politiques du monde entier ainsi que des intellectuels et des journalistes, afin de débattre des problèmes les plus urgents de la planète, y compris dans les domaines de la santé et de l'environnement</t>
        </is>
      </c>
      <c r="CH195" t="inlineStr">
        <is>
          <t/>
        </is>
      </c>
      <c r="CI195" t="inlineStr">
        <is>
          <t>neprofitna organizacija sa sjedištem u Ženevi, proklamirana misija mu je 'poboljšati stanje svijeta', odnosno truditi se 'prikazati poduzetništvo u interesu svjetske javnosti, uz zadržavanje najviših standarda u vlasti'</t>
        </is>
      </c>
      <c r="CJ195" t="inlineStr">
        <is>
          <t/>
        </is>
      </c>
      <c r="CK195" t="inlineStr">
        <is>
          <t>Fondazione internazionale indipendente, con sede a Ginevra, creata per migliorare lo stato del mondo coinvolgendo soggetti economici, politici, accademici, ecc. su programmi comuni. Fondato nel 1971 su iniziativa di un gruppo di imprenditori europei, e in particolare di Klaus Schwab, economista e accademico svizzero, riunitisi sotto l’egida della Commissione europea e delle associazioni industriali europee a Davos, in Svizzera, dove avvengono le riunioni periodiche, il Forum è impegnato su questioni economiche e sociali e ha fornito la base per la soluzione di conflitti internazionali.</t>
        </is>
      </c>
      <c r="CL195" t="inlineStr">
        <is>
          <t>nepriklausoma tarptautinė organizacija, kuri siekia gerinti padėtį pasaulyje į pasaulinių, regioninių ir pramonės darbotvarkių rengimo procesą įtraukdama įmonių vadovus, politikus ir akademinio sluoksnio atstovus bei kitus žinomus asmenis</t>
        </is>
      </c>
      <c r="CM195" t="inlineStr">
        <is>
          <t>1971. gadā Šveicē dibināta neatkarīga bezpeļņas organizācija, kuras mērķis ir pasaules mērogā uzlabot ekonomiskos un sociālos apstākļus, šajā nolūkā katru gadu Davosā rīkojot sanāksmes, kurās piedalās pasaules vadošie uzņēmēji, politiķi, intelektuāļi un žurnālisti, lai apspriestu visaktuālākos globālos jautājumus</t>
        </is>
      </c>
      <c r="CN195" t="inlineStr">
        <is>
          <t>organizzazzjoni internazzjonali indipendenti impenjata biex ittejjeb l-istat tad-dinja billi tħeġġeġ lin-negozji, lill-politiċi, lill-akkademiċi u lil mexxejja oħra tas-soċjetà jimpenjaw ruħhom biex jinfluwenzaw l-aġendi globali, reġjonali u industrijali</t>
        </is>
      </c>
      <c r="CO195" t="inlineStr">
        <is>
          <t>in 1971 opgerichte en in Genève geregistreerde non-profitstichting die een platform vormt, met een jaarlijkse vergadering in Davos, voor bedrijfsleiders, politici, intellectuelen en journalisten</t>
        </is>
      </c>
      <c r="CP195" t="inlineStr">
        <is>
          <t>niezależna organizacja międzynarodowa mająca umożliwiać dialog i debatę na temat głównych społecznych i ekonomicznych problemów planety (wśród członków obecni są przedstawiciele największych organizacji ekonomicznych i najbardziej wpływowych organizacji politycznych, a także intelektualistów)</t>
        </is>
      </c>
      <c r="CQ195" t="inlineStr">
        <is>
          <t>Organização sem fins lucrativos baseada em Genebra, conhecida pelas reuniões anuais em Davos, Suíça, nas quais reúne os principais líderes empresariais e políticos, assim como intelectuais e jornalistas selecionados para discutir as questões mais urgentes enfrentadas mundialmente, incluindo saúde e meio ambiente.</t>
        </is>
      </c>
      <c r="CR195" t="inlineStr">
        <is>
          <t/>
        </is>
      </c>
      <c r="CS195" t="inlineStr">
        <is>
          <t>nezisková nadácia so sídlom v Ženeve, ktorá vznikla v roku 1971 a vytvára platformu pre každoročné stretnutia popredných svetových politikov, podnikateľov a novinárov, aby diskutovali o najnaliehavejších problémoch sveta</t>
        </is>
      </c>
      <c r="CT195" t="inlineStr">
        <is>
          <t>neodvisna mednarodna organizacija, ki si prizadeva izboljšati stanje sveta tako, da voditelje povezuje v partnerstva z namenom oblikovanja globalnih, regionalnih in panožnih usmeritev</t>
        </is>
      </c>
      <c r="CU195" t="inlineStr">
        <is>
          <t>oberoende internationellt kontaktforum för ledande personer inom bl.a. politik, ekonomi, internationella organisationer, forskning, medier och kultur</t>
        </is>
      </c>
    </row>
    <row r="196">
      <c r="A196" s="1" t="str">
        <f>HYPERLINK("https://iate.europa.eu/entry/result/1420504/all", "1420504")</f>
        <v>1420504</v>
      </c>
      <c r="B196" t="inlineStr">
        <is>
          <t>FINANCE</t>
        </is>
      </c>
      <c r="C196" t="inlineStr">
        <is>
          <t>FINANCE</t>
        </is>
      </c>
      <c r="D196" t="inlineStr">
        <is>
          <t>клирингова къща</t>
        </is>
      </c>
      <c r="E196" t="inlineStr">
        <is>
          <t>4</t>
        </is>
      </c>
      <c r="F196" t="inlineStr">
        <is>
          <t/>
        </is>
      </c>
      <c r="G196" t="inlineStr">
        <is>
          <t/>
        </is>
      </c>
      <c r="H196" t="inlineStr">
        <is>
          <t/>
        </is>
      </c>
      <c r="I196" t="inlineStr">
        <is>
          <t/>
        </is>
      </c>
      <c r="J196" t="inlineStr">
        <is>
          <t>clearingcentral|clearing-house|clearingsinstitut|clearinginstitution|clearinginstitut|clearingbank|clearing-central</t>
        </is>
      </c>
      <c r="K196" t="inlineStr">
        <is>
          <t>4|3|3|4|4|3|3</t>
        </is>
      </c>
      <c r="L196" t="inlineStr">
        <is>
          <t>||||||</t>
        </is>
      </c>
      <c r="M196" t="inlineStr">
        <is>
          <t>Clearingstelle|Abrechnungsstelle|Clearing-House</t>
        </is>
      </c>
      <c r="N196" t="inlineStr">
        <is>
          <t>3|3|3</t>
        </is>
      </c>
      <c r="O196" t="inlineStr">
        <is>
          <t>||</t>
        </is>
      </c>
      <c r="P196" t="inlineStr">
        <is>
          <t>συμψηφιστικό γραφείο|γραφείο συμψηφισμού</t>
        </is>
      </c>
      <c r="Q196" t="inlineStr">
        <is>
          <t>3|3</t>
        </is>
      </c>
      <c r="R196" t="inlineStr">
        <is>
          <t>|</t>
        </is>
      </c>
      <c r="S196" t="inlineStr">
        <is>
          <t>clearing house</t>
        </is>
      </c>
      <c r="T196" t="inlineStr">
        <is>
          <t>3</t>
        </is>
      </c>
      <c r="U196" t="inlineStr">
        <is>
          <t/>
        </is>
      </c>
      <c r="V196" t="inlineStr">
        <is>
          <t>cámara de compensación</t>
        </is>
      </c>
      <c r="W196" t="inlineStr">
        <is>
          <t>3</t>
        </is>
      </c>
      <c r="X196" t="inlineStr">
        <is>
          <t/>
        </is>
      </c>
      <c r="Y196" t="inlineStr">
        <is>
          <t>kliiringukoda</t>
        </is>
      </c>
      <c r="Z196" t="inlineStr">
        <is>
          <t>4</t>
        </is>
      </c>
      <c r="AA196" t="inlineStr">
        <is>
          <t/>
        </is>
      </c>
      <c r="AB196" t="inlineStr">
        <is>
          <t>clearinghouse|selvitysyhtiö|selvitystoimisto|selvitysyhteisö</t>
        </is>
      </c>
      <c r="AC196" t="inlineStr">
        <is>
          <t>3|2|3|2</t>
        </is>
      </c>
      <c r="AD196" t="inlineStr">
        <is>
          <t>|||</t>
        </is>
      </c>
      <c r="AE196" t="inlineStr">
        <is>
          <t>centrale de compensation|chambre de compensation</t>
        </is>
      </c>
      <c r="AF196" t="inlineStr">
        <is>
          <t>3|3</t>
        </is>
      </c>
      <c r="AG196" t="inlineStr">
        <is>
          <t>|</t>
        </is>
      </c>
      <c r="AH196" t="inlineStr">
        <is>
          <t>teach imréitigh</t>
        </is>
      </c>
      <c r="AI196" t="inlineStr">
        <is>
          <t>3</t>
        </is>
      </c>
      <c r="AJ196" t="inlineStr">
        <is>
          <t/>
        </is>
      </c>
      <c r="AK196" t="inlineStr">
        <is>
          <t/>
        </is>
      </c>
      <c r="AL196" t="inlineStr">
        <is>
          <t/>
        </is>
      </c>
      <c r="AM196" t="inlineStr">
        <is>
          <t/>
        </is>
      </c>
      <c r="AN196" t="inlineStr">
        <is>
          <t>elszámolóház</t>
        </is>
      </c>
      <c r="AO196" t="inlineStr">
        <is>
          <t>4</t>
        </is>
      </c>
      <c r="AP196" t="inlineStr">
        <is>
          <t/>
        </is>
      </c>
      <c r="AQ196" t="inlineStr">
        <is>
          <t>stanza di compensazione|camera di compensazione</t>
        </is>
      </c>
      <c r="AR196" t="inlineStr">
        <is>
          <t>3|3</t>
        </is>
      </c>
      <c r="AS196" t="inlineStr">
        <is>
          <t>|</t>
        </is>
      </c>
      <c r="AT196" t="inlineStr">
        <is>
          <t>tarpuskaitos namai</t>
        </is>
      </c>
      <c r="AU196" t="inlineStr">
        <is>
          <t>3</t>
        </is>
      </c>
      <c r="AV196" t="inlineStr">
        <is>
          <t>preferred</t>
        </is>
      </c>
      <c r="AW196" t="inlineStr">
        <is>
          <t>tīrvērtes iestāde</t>
        </is>
      </c>
      <c r="AX196" t="inlineStr">
        <is>
          <t>3</t>
        </is>
      </c>
      <c r="AY196" t="inlineStr">
        <is>
          <t/>
        </is>
      </c>
      <c r="AZ196" t="inlineStr">
        <is>
          <t>kamra tal-ikklirjar|kamra tal-ikklerjar taċ-ċekkijiet|kamra tal-kumpens|kamra tal-approvazzjoni</t>
        </is>
      </c>
      <c r="BA196" t="inlineStr">
        <is>
          <t>3|2|2|2</t>
        </is>
      </c>
      <c r="BB196" t="inlineStr">
        <is>
          <t>|||</t>
        </is>
      </c>
      <c r="BC196" t="inlineStr">
        <is>
          <t>verrekeningsinstituut|clearinginstituut|clearinghuis|clearinginstelling|verrekenkamer|verrekeningskamer|liquidatiekas|vereffeningsinstelling</t>
        </is>
      </c>
      <c r="BD196" t="inlineStr">
        <is>
          <t>3|3|3|3|3|3|3|3</t>
        </is>
      </c>
      <c r="BE196" t="inlineStr">
        <is>
          <t>|||||||</t>
        </is>
      </c>
      <c r="BF196" t="inlineStr">
        <is>
          <t>izba rozliczeniowa</t>
        </is>
      </c>
      <c r="BG196" t="inlineStr">
        <is>
          <t>3</t>
        </is>
      </c>
      <c r="BH196" t="inlineStr">
        <is>
          <t/>
        </is>
      </c>
      <c r="BI196" t="inlineStr">
        <is>
          <t>câmara de compensação</t>
        </is>
      </c>
      <c r="BJ196" t="inlineStr">
        <is>
          <t>3</t>
        </is>
      </c>
      <c r="BK196" t="inlineStr">
        <is>
          <t/>
        </is>
      </c>
      <c r="BL196" t="inlineStr">
        <is>
          <t>casă de compensare</t>
        </is>
      </c>
      <c r="BM196" t="inlineStr">
        <is>
          <t>3</t>
        </is>
      </c>
      <c r="BN196" t="inlineStr">
        <is>
          <t/>
        </is>
      </c>
      <c r="BO196" t="inlineStr">
        <is>
          <t>klíringový ústav</t>
        </is>
      </c>
      <c r="BP196" t="inlineStr">
        <is>
          <t>3</t>
        </is>
      </c>
      <c r="BQ196" t="inlineStr">
        <is>
          <t/>
        </is>
      </c>
      <c r="BR196" t="inlineStr">
        <is>
          <t>klirinška družba</t>
        </is>
      </c>
      <c r="BS196" t="inlineStr">
        <is>
          <t>3</t>
        </is>
      </c>
      <c r="BT196" t="inlineStr">
        <is>
          <t/>
        </is>
      </c>
      <c r="BU196" t="inlineStr">
        <is>
          <t>clearingorganisation|clearingcentral|clearing house</t>
        </is>
      </c>
      <c r="BV196" t="inlineStr">
        <is>
          <t>3|3|3</t>
        </is>
      </c>
      <c r="BW196" t="inlineStr">
        <is>
          <t>||</t>
        </is>
      </c>
      <c r="BX196" t="inlineStr">
        <is>
          <t/>
        </is>
      </c>
      <c r="BY196" t="inlineStr">
        <is>
          <t/>
        </is>
      </c>
      <c r="BZ196" t="inlineStr">
        <is>
          <t/>
        </is>
      </c>
      <c r="CA196" t="inlineStr">
        <is>
          <t/>
        </is>
      </c>
      <c r="CB196" t="inlineStr">
        <is>
          <t/>
        </is>
      </c>
      <c r="CC196" t="inlineStr">
        <is>
          <t>agency or separate corporation of an exchange responsible for settling trading accounts, clearing trades, collecting and maintaining margin monies, regulating delivery of the bought/sold instrument, and reporting trading data</t>
        </is>
      </c>
      <c r="CD196" t="inlineStr">
        <is>
          <t>1) Organismo controlador de los procesos de cotización, registro, compensación y liquidación de un mercado de futuros u opciones, con el objetivo de garantizar un buen fin a las operaciones. 
&lt;br&gt;2) Una entidad central o mecanismo de procesamiento centralizado por medio del cual las instituciones financieras acuerdan intercambiarse instrucciones de pago u otras obligaciones financieras (v.g. valores). Las instituciones liquidan los instrumentos intercambiados en un momento determinado basándose en las reglas y procedimientos de la cámara de compensación. En algunos casos, ésta puede asumir responsabilidades significativas de contraparte, financieras o de gestión del riesgo para el sistema de compensación.</t>
        </is>
      </c>
      <c r="CE196" t="inlineStr">
        <is>
          <t/>
        </is>
      </c>
      <c r="CF196" t="inlineStr">
        <is>
          <t>"osakeyhtiö, joka ammattimaisesti ja säännöllisessä menettelyssä harjoittaa selvitystoimintaa sellaisten yhteisöjen lukuun, joille on myönnetty oikeus antaa arvopaperikauppoja tai muita luovutuksia selvitysyhteisön selvitettäväksi"</t>
        </is>
      </c>
      <c r="CG196" t="inlineStr">
        <is>
          <t>organisme chargé d'assurer la compensation des soldes créditeurs entre banques</t>
        </is>
      </c>
      <c r="CH196" t="inlineStr">
        <is>
          <t/>
        </is>
      </c>
      <c r="CI196" t="inlineStr">
        <is>
          <t/>
        </is>
      </c>
      <c r="CJ196" t="inlineStr">
        <is>
          <t>a tőzsdén és tőzsdén kívül megkötött pénz- és tőkepiaci ügyletek elszámolásával és teljesítésével kapcsolatos szolgáltatásokat teljesítő szakosított hitelintézet</t>
        </is>
      </c>
      <c r="CK196" t="inlineStr">
        <is>
          <t>organismo che facilita il pareggiamento delle partite di debito e credito fra le controparti, ponendosi come garante e liquidando le eventuali insolvenze ; Organismo avente la funzione di facilitare il regolamento delle partite di debito e di credito fra gli associati (tipicamente le banche e gli operatori di borsa) ponendosi come controparte nei confronti di questi e liquidando le sole differenze eventualmente in essere a compensazione effettuata. Nei mercati di futures e di opzioni, istituzione che funge da diretta controparte nei contratti tra operatori, segue l'andamento dei prezzi e controlla la congruità dei margin (depositi di garanzia collaterali a detti contratti). Poiché tutti gli acquisti e tutte le vendite sono fatti con la clearing house, essa consente di ridurre sensibilmente il rischio di credito nelle transazioni.</t>
        </is>
      </c>
      <c r="CL196" t="inlineStr">
        <is>
          <t>juridinis asmuo, atsakingas už įstaigų, pagrindinės sutarties šalies ir (ar) atsiskaitymų tarpininko vertybinių popierių ir pinigų grynųjų likučių apskaičiavimą</t>
        </is>
      </c>
      <c r="CM196" t="inlineStr">
        <is>
          <t/>
        </is>
      </c>
      <c r="CN196" t="inlineStr">
        <is>
          <t>aġenzija assoċjata ma' skambju, li tieħu ħsieb il-konklużjoni ta' negozji u tirregola t-trasferiment ta' drittijiet ta' proprjetà</t>
        </is>
      </c>
      <c r="CO196" t="inlineStr">
        <is>
          <t>"financieel instituut dat voor partijen van bijvoorbeeld de effectenhandel zorg draagt voor de administratieve afhandeling (levering en betaling) van gedane transacties"</t>
        </is>
      </c>
      <c r="CP196" t="inlineStr">
        <is>
          <t>podmiot, do którego obowiązków należy obliczanie należności lub zobowiązań netto instytucji, partnera centralnego lub agenta rozrachunkowego</t>
        </is>
      </c>
      <c r="CQ196" t="inlineStr">
        <is>
          <t>Qualquer instituição que faça o acerto do endividamento mútuo entre numerosas organizações. Os bancos, por exemplo, têm uma câmara desse tipo, a fim de fazerem a compensação dos cheques que aceitaram dos diversos bancos. (Dicionário Executivo, Michaelis, 1989).</t>
        </is>
      </c>
      <c r="CR196" t="inlineStr">
        <is>
          <t>entitate responsabilă cu calcularea pozițiilor nete ale intermediarilor, ale unei posibile contrapărți centrale și/sau ale unui posibil agent de decontare</t>
        </is>
      </c>
      <c r="CS196" t="inlineStr">
        <is>
          <t>osoba, ktorá v platobnom systéme zodpovedá za spracovanie príkazov účastníkov platobného systému a za výpočet výsledkov zo spracovania týchto príkazov</t>
        </is>
      </c>
      <c r="CT196" t="inlineStr">
        <is>
          <t>Ustanova, preko katere poteka denarna poravnava poslov, sklenjenih na borzi.</t>
        </is>
      </c>
      <c r="CU196" t="inlineStr">
        <is>
          <t>benämningen på det organ hos en börs eller annan handelsplats till vilket köpare eller säljare kan rikta sina anspråk, t.ex. för att få betalt för eller leverans av det försålda</t>
        </is>
      </c>
    </row>
    <row r="197">
      <c r="A197" s="1" t="str">
        <f>HYPERLINK("https://iate.europa.eu/entry/result/1126383/all", "1126383")</f>
        <v>1126383</v>
      </c>
      <c r="B197" t="inlineStr">
        <is>
          <t>FINANCE</t>
        </is>
      </c>
      <c r="C197" t="inlineStr">
        <is>
          <t>FINANCE</t>
        </is>
      </c>
      <c r="D197" t="inlineStr">
        <is>
          <t>сив пазар</t>
        </is>
      </c>
      <c r="E197" t="inlineStr">
        <is>
          <t>3</t>
        </is>
      </c>
      <c r="F197" t="inlineStr">
        <is>
          <t/>
        </is>
      </c>
      <c r="G197" t="inlineStr">
        <is>
          <t>šedý trh</t>
        </is>
      </c>
      <c r="H197" t="inlineStr">
        <is>
          <t>2</t>
        </is>
      </c>
      <c r="I197" t="inlineStr">
        <is>
          <t/>
        </is>
      </c>
      <c r="J197" t="inlineStr">
        <is>
          <t>grå marked|gråt kapitalmarked</t>
        </is>
      </c>
      <c r="K197" t="inlineStr">
        <is>
          <t>3|3</t>
        </is>
      </c>
      <c r="L197" t="inlineStr">
        <is>
          <t>|</t>
        </is>
      </c>
      <c r="M197" t="inlineStr">
        <is>
          <t>grauer Kapitalmarkt|grauer Markt</t>
        </is>
      </c>
      <c r="N197" t="inlineStr">
        <is>
          <t>1|3</t>
        </is>
      </c>
      <c r="O197" t="inlineStr">
        <is>
          <t>|</t>
        </is>
      </c>
      <c r="P197" t="inlineStr">
        <is>
          <t>γκρίζα κεφαλαιαγορά|άτυπη αγορά|"γκρίζα" αγορά</t>
        </is>
      </c>
      <c r="Q197" t="inlineStr">
        <is>
          <t>3|3|3</t>
        </is>
      </c>
      <c r="R197" t="inlineStr">
        <is>
          <t>||</t>
        </is>
      </c>
      <c r="S197" t="inlineStr">
        <is>
          <t>grey market|gray market|grey capital market|parallel market</t>
        </is>
      </c>
      <c r="T197" t="inlineStr">
        <is>
          <t>3|1|3|1</t>
        </is>
      </c>
      <c r="U197" t="inlineStr">
        <is>
          <t>|||</t>
        </is>
      </c>
      <c r="V197" t="inlineStr">
        <is>
          <t>mercado gris|mercado gris de capital</t>
        </is>
      </c>
      <c r="W197" t="inlineStr">
        <is>
          <t>3|3</t>
        </is>
      </c>
      <c r="X197" t="inlineStr">
        <is>
          <t>|</t>
        </is>
      </c>
      <c r="Y197" t="inlineStr">
        <is>
          <t/>
        </is>
      </c>
      <c r="Z197" t="inlineStr">
        <is>
          <t/>
        </is>
      </c>
      <c r="AA197" t="inlineStr">
        <is>
          <t/>
        </is>
      </c>
      <c r="AB197" t="inlineStr">
        <is>
          <t>harmaat pääomamarkkinat</t>
        </is>
      </c>
      <c r="AC197" t="inlineStr">
        <is>
          <t>2</t>
        </is>
      </c>
      <c r="AD197" t="inlineStr">
        <is>
          <t/>
        </is>
      </c>
      <c r="AE197" t="inlineStr">
        <is>
          <t>marché gris des capitaux|marché gris</t>
        </is>
      </c>
      <c r="AF197" t="inlineStr">
        <is>
          <t>2|3</t>
        </is>
      </c>
      <c r="AG197" t="inlineStr">
        <is>
          <t>|</t>
        </is>
      </c>
      <c r="AH197" t="inlineStr">
        <is>
          <t>margadh liath</t>
        </is>
      </c>
      <c r="AI197" t="inlineStr">
        <is>
          <t>3</t>
        </is>
      </c>
      <c r="AJ197" t="inlineStr">
        <is>
          <t/>
        </is>
      </c>
      <c r="AK197" t="inlineStr">
        <is>
          <t/>
        </is>
      </c>
      <c r="AL197" t="inlineStr">
        <is>
          <t/>
        </is>
      </c>
      <c r="AM197" t="inlineStr">
        <is>
          <t/>
        </is>
      </c>
      <c r="AN197" t="inlineStr">
        <is>
          <t>szürke tőkepiac</t>
        </is>
      </c>
      <c r="AO197" t="inlineStr">
        <is>
          <t>3</t>
        </is>
      </c>
      <c r="AP197" t="inlineStr">
        <is>
          <t/>
        </is>
      </c>
      <c r="AQ197" t="inlineStr">
        <is>
          <t>preasta|mercato non ufficiale dei capitali|grey market|mercato grigio</t>
        </is>
      </c>
      <c r="AR197" t="inlineStr">
        <is>
          <t>2|3|3|3</t>
        </is>
      </c>
      <c r="AS197" t="inlineStr">
        <is>
          <t>|||</t>
        </is>
      </c>
      <c r="AT197" t="inlineStr">
        <is>
          <t/>
        </is>
      </c>
      <c r="AU197" t="inlineStr">
        <is>
          <t/>
        </is>
      </c>
      <c r="AV197" t="inlineStr">
        <is>
          <t/>
        </is>
      </c>
      <c r="AW197" t="inlineStr">
        <is>
          <t>"pelēkais" tirgus</t>
        </is>
      </c>
      <c r="AX197" t="inlineStr">
        <is>
          <t>2</t>
        </is>
      </c>
      <c r="AY197" t="inlineStr">
        <is>
          <t/>
        </is>
      </c>
      <c r="AZ197" t="inlineStr">
        <is>
          <t/>
        </is>
      </c>
      <c r="BA197" t="inlineStr">
        <is>
          <t/>
        </is>
      </c>
      <c r="BB197" t="inlineStr">
        <is>
          <t/>
        </is>
      </c>
      <c r="BC197" t="inlineStr">
        <is>
          <t>grijze markt</t>
        </is>
      </c>
      <c r="BD197" t="inlineStr">
        <is>
          <t>3</t>
        </is>
      </c>
      <c r="BE197" t="inlineStr">
        <is>
          <t/>
        </is>
      </c>
      <c r="BF197" t="inlineStr">
        <is>
          <t>szara strefa bankowa</t>
        </is>
      </c>
      <c r="BG197" t="inlineStr">
        <is>
          <t>2</t>
        </is>
      </c>
      <c r="BH197" t="inlineStr">
        <is>
          <t/>
        </is>
      </c>
      <c r="BI197" t="inlineStr">
        <is>
          <t>mercado cinzento</t>
        </is>
      </c>
      <c r="BJ197" t="inlineStr">
        <is>
          <t>3</t>
        </is>
      </c>
      <c r="BK197" t="inlineStr">
        <is>
          <t/>
        </is>
      </c>
      <c r="BL197" t="inlineStr">
        <is>
          <t>piață gri|piață gri de capital</t>
        </is>
      </c>
      <c r="BM197" t="inlineStr">
        <is>
          <t>3|3</t>
        </is>
      </c>
      <c r="BN197" t="inlineStr">
        <is>
          <t>|</t>
        </is>
      </c>
      <c r="BO197" t="inlineStr">
        <is>
          <t>šedý kapitálový trh</t>
        </is>
      </c>
      <c r="BP197" t="inlineStr">
        <is>
          <t>2</t>
        </is>
      </c>
      <c r="BQ197" t="inlineStr">
        <is>
          <t/>
        </is>
      </c>
      <c r="BR197" t="inlineStr">
        <is>
          <t>sivi kapitalski trg|sivi trg</t>
        </is>
      </c>
      <c r="BS197" t="inlineStr">
        <is>
          <t>2|2</t>
        </is>
      </c>
      <c r="BT197" t="inlineStr">
        <is>
          <t>|</t>
        </is>
      </c>
      <c r="BU197" t="inlineStr">
        <is>
          <t>grå marknad</t>
        </is>
      </c>
      <c r="BV197" t="inlineStr">
        <is>
          <t>3</t>
        </is>
      </c>
      <c r="BW197" t="inlineStr">
        <is>
          <t/>
        </is>
      </c>
      <c r="BX197" t="inlineStr">
        <is>
          <t>пазар за предварителна търговия на емитирани акции</t>
        </is>
      </c>
      <c r="BY197" t="inlineStr">
        <is>
          <t>distribuce zboží jinými způsoby, než jsou ty povolené či zamýšlené výrobcem či producentem</t>
        </is>
      </c>
      <c r="BZ197" t="inlineStr">
        <is>
          <t/>
        </is>
      </c>
      <c r="CA197" t="inlineStr">
        <is>
          <t/>
        </is>
      </c>
      <c r="CB197" t="inlineStr">
        <is>
          <t/>
        </is>
      </c>
      <c r="CC197" t="inlineStr">
        <is>
          <t>part of the financial markets not directly covered by state supervision or other forms of regulation</t>
        </is>
      </c>
      <c r="CD197" t="inlineStr">
        <is>
          <t>Mercado donde se cotizan emisiones sin esperar el período de oferta pública y en el que solo participan los intermediarios, que así toman posiciones comprando y vendiendo antes que el público.</t>
        </is>
      </c>
      <c r="CE197" t="inlineStr">
        <is>
          <t/>
        </is>
      </c>
      <c r="CF197" t="inlineStr">
        <is>
          <t/>
        </is>
      </c>
      <c r="CG197" t="inlineStr">
        <is>
          <t>Partie du marché des capitaux non réglementée ou non soumise à une réglementation des pouvoirs publics. Sont négociés sur le marché gris les titres non encore émis avant la fin de la période souscription. Le marché gris est une sorte de marché à terme car les investisseurs y achètent des actions avant leur première cotation au cours du marché gris par l’intermédiaire de leur banque.</t>
        </is>
      </c>
      <c r="CH197" t="inlineStr">
        <is>
          <t/>
        </is>
      </c>
      <c r="CI197" t="inlineStr">
        <is>
          <t/>
        </is>
      </c>
      <c r="CJ197" t="inlineStr">
        <is>
          <t/>
        </is>
      </c>
      <c r="CK197" t="inlineStr">
        <is>
          <t>insieme delle negoziazioni aventi per oggetto le obbligazioni di nuova emissione effettuate anteriormente all'aggiudicazione finale dei titoli ed al loro classamento sul mercato secondario</t>
        </is>
      </c>
      <c r="CL197" t="inlineStr">
        <is>
          <t/>
        </is>
      </c>
      <c r="CM197" t="inlineStr">
        <is>
          <t>biržas mahinācijas, kad tirgošanās ar vērtspapīriem sākas, jau pirms tie oficiāli kotēti</t>
        </is>
      </c>
      <c r="CN197" t="inlineStr">
        <is>
          <t/>
        </is>
      </c>
      <c r="CO197" t="inlineStr">
        <is>
          <t/>
        </is>
      </c>
      <c r="CP197" t="inlineStr">
        <is>
          <t>równoległy system bankowy, działający poza nadzorem urzędów kontrolujących rynki finansowe, który jednak w istotny sposób sprzęgnięty jest z tradycyjnym systemem bankowym oraz poprzez wyrażane implicite lub explicite gwarancje, z funduszami pomocowymi zasilanymi z podatków</t>
        </is>
      </c>
      <c r="CQ197" t="inlineStr">
        <is>
          <t/>
        </is>
      </c>
      <c r="CR197" t="inlineStr">
        <is>
          <t>zonă de operațiuni financiare nereglementată din punct de vedere legislativ, propice pentru afaceri ilegale</t>
        </is>
      </c>
      <c r="CS197" t="inlineStr">
        <is>
          <t>Pololegálna sféra obehu, ktorá je tolerovaná ústrednými orgánmi, i keď v tomto prípade platia ceny vyššie ako ceny určené.</t>
        </is>
      </c>
      <c r="CT197" t="inlineStr">
        <is>
          <t/>
        </is>
      </c>
      <c r="CU197" t="inlineStr">
        <is>
          <t>den del av marknaden för t.ex. bostäder, krediter och varor som ligger utanför den organiserade och officiellt reglerade men som ändå inte strider mot gällande lagstiftning</t>
        </is>
      </c>
    </row>
    <row r="198">
      <c r="A198" s="1" t="str">
        <f>HYPERLINK("https://iate.europa.eu/entry/result/3533518/all", "3533518")</f>
        <v>3533518</v>
      </c>
      <c r="B198" t="inlineStr">
        <is>
          <t>INDUSTRY;EDUCATION AND COMMUNICATIONS</t>
        </is>
      </c>
      <c r="C198" t="inlineStr">
        <is>
          <t>INDUSTRY|electronics and electrical engineering|electronics industry;EDUCATION AND COMMUNICATIONS|information technology and data processing</t>
        </is>
      </c>
      <c r="D198" t="inlineStr">
        <is>
          <t>електронна идентификация</t>
        </is>
      </c>
      <c r="E198" t="inlineStr">
        <is>
          <t>3</t>
        </is>
      </c>
      <c r="F198" t="inlineStr">
        <is>
          <t/>
        </is>
      </c>
      <c r="G198" t="inlineStr">
        <is>
          <t>eIdentifikace|elektronická identifikace|online identifikace|digitální identifikace</t>
        </is>
      </c>
      <c r="H198" t="inlineStr">
        <is>
          <t>3|3|3|3</t>
        </is>
      </c>
      <c r="I198" t="inlineStr">
        <is>
          <t>|||</t>
        </is>
      </c>
      <c r="J198" t="inlineStr">
        <is>
          <t>eID|elektronisk identifikation|e-identifikation|digitalt ID|digital identifikation</t>
        </is>
      </c>
      <c r="K198" t="inlineStr">
        <is>
          <t>3|3|3|2|3</t>
        </is>
      </c>
      <c r="L198" t="inlineStr">
        <is>
          <t>||||</t>
        </is>
      </c>
      <c r="M198" t="inlineStr">
        <is>
          <t>elektronischer Identitätsnachweis|eID|elektronische Identifizierung|digitale Identifizierung</t>
        </is>
      </c>
      <c r="N198" t="inlineStr">
        <is>
          <t>3|3|3|3</t>
        </is>
      </c>
      <c r="O198" t="inlineStr">
        <is>
          <t>|||</t>
        </is>
      </c>
      <c r="P198" t="inlineStr">
        <is>
          <t>ηλε-ταυτοποίηση|ηλεκτρονική ταυτοποίηση|ψηφιακή ταυτοποίηση|ψηφιακή αναγνώριση</t>
        </is>
      </c>
      <c r="Q198" t="inlineStr">
        <is>
          <t>3|3|3|3</t>
        </is>
      </c>
      <c r="R198" t="inlineStr">
        <is>
          <t>|||</t>
        </is>
      </c>
      <c r="S198" t="inlineStr">
        <is>
          <t>e-identification|e-ID|electronic identification|digital identification|online identification|digital ID|eID</t>
        </is>
      </c>
      <c r="T198" t="inlineStr">
        <is>
          <t>3|1|3|3|3|3|3</t>
        </is>
      </c>
      <c r="U198" t="inlineStr">
        <is>
          <t>||||admitted||</t>
        </is>
      </c>
      <c r="V198" t="inlineStr">
        <is>
          <t>identificación digital|identificación electrónica</t>
        </is>
      </c>
      <c r="W198" t="inlineStr">
        <is>
          <t>3|3</t>
        </is>
      </c>
      <c r="X198" t="inlineStr">
        <is>
          <t>|</t>
        </is>
      </c>
      <c r="Y198" t="inlineStr">
        <is>
          <t>digitaalne tuvastamine|e-identimine</t>
        </is>
      </c>
      <c r="Z198" t="inlineStr">
        <is>
          <t>3|3</t>
        </is>
      </c>
      <c r="AA198" t="inlineStr">
        <is>
          <t>|</t>
        </is>
      </c>
      <c r="AB198" t="inlineStr">
        <is>
          <t>digitaalinen tunnistautuminen|verkkotunnistautuminen|digitaalinen tunnistaminen|sähköinen tunnistaminen|sähköinen tunnistautuminen</t>
        </is>
      </c>
      <c r="AC198" t="inlineStr">
        <is>
          <t>3|2|3|3|3</t>
        </is>
      </c>
      <c r="AD198" t="inlineStr">
        <is>
          <t>|||preferred|</t>
        </is>
      </c>
      <c r="AE198" t="inlineStr">
        <is>
          <t>identification numérique|identification électronique|eID|identification en ligne</t>
        </is>
      </c>
      <c r="AF198" t="inlineStr">
        <is>
          <t>3|3|3|3</t>
        </is>
      </c>
      <c r="AG198" t="inlineStr">
        <is>
          <t>|||</t>
        </is>
      </c>
      <c r="AH198" t="inlineStr">
        <is>
          <t>sainaithint leictreonach|ríomh-shainaitheantas|sainaithint dhigiteach</t>
        </is>
      </c>
      <c r="AI198" t="inlineStr">
        <is>
          <t>3|3|3</t>
        </is>
      </c>
      <c r="AJ198" t="inlineStr">
        <is>
          <t>||</t>
        </is>
      </c>
      <c r="AK198" t="inlineStr">
        <is>
          <t>digitalna identifikacija|elektronička identifikacija</t>
        </is>
      </c>
      <c r="AL198" t="inlineStr">
        <is>
          <t>3|3</t>
        </is>
      </c>
      <c r="AM198" t="inlineStr">
        <is>
          <t>|</t>
        </is>
      </c>
      <c r="AN198" t="inlineStr">
        <is>
          <t>eID|digitális azonosítás|elektronikus azonosítás|online azonosítás|e-azonosítás</t>
        </is>
      </c>
      <c r="AO198" t="inlineStr">
        <is>
          <t>3|3|4|3|3</t>
        </is>
      </c>
      <c r="AP198" t="inlineStr">
        <is>
          <t>|||admitted|</t>
        </is>
      </c>
      <c r="AQ198" t="inlineStr">
        <is>
          <t>e-ID|identificazione elettronica|identificazione online|identificazione digitale</t>
        </is>
      </c>
      <c r="AR198" t="inlineStr">
        <is>
          <t>3|3|2|2</t>
        </is>
      </c>
      <c r="AS198" t="inlineStr">
        <is>
          <t>|||</t>
        </is>
      </c>
      <c r="AT198" t="inlineStr">
        <is>
          <t>e. ID|elektroninė atpažintis|skaitmeninė atpažintis</t>
        </is>
      </c>
      <c r="AU198" t="inlineStr">
        <is>
          <t>3|3|3</t>
        </is>
      </c>
      <c r="AV198" t="inlineStr">
        <is>
          <t>||</t>
        </is>
      </c>
      <c r="AW198" t="inlineStr">
        <is>
          <t>elektroniskā identifikācija|e-identifikācija|digitālā identifikācija|tiešsaistes identifikācija</t>
        </is>
      </c>
      <c r="AX198" t="inlineStr">
        <is>
          <t>3|3|3|2</t>
        </is>
      </c>
      <c r="AY198" t="inlineStr">
        <is>
          <t>|||</t>
        </is>
      </c>
      <c r="AZ198" t="inlineStr">
        <is>
          <t>identifikazzjoni diġitali|identifikazzjoni elettronika|e-identifikazzjoni</t>
        </is>
      </c>
      <c r="BA198" t="inlineStr">
        <is>
          <t>3|3|3</t>
        </is>
      </c>
      <c r="BB198" t="inlineStr">
        <is>
          <t>||</t>
        </is>
      </c>
      <c r="BC198" t="inlineStr">
        <is>
          <t>online-identificatie|digitale identificatie|e-identificatie|digitale ID|elektronische identificatie</t>
        </is>
      </c>
      <c r="BD198" t="inlineStr">
        <is>
          <t>3|3|3|3|3</t>
        </is>
      </c>
      <c r="BE198" t="inlineStr">
        <is>
          <t>admitted||||</t>
        </is>
      </c>
      <c r="BF198" t="inlineStr">
        <is>
          <t>identyfikacja w usługach online|e-identyfikacja|identyfikacja elektroniczna</t>
        </is>
      </c>
      <c r="BG198" t="inlineStr">
        <is>
          <t>3|3|3</t>
        </is>
      </c>
      <c r="BH198" t="inlineStr">
        <is>
          <t>||</t>
        </is>
      </c>
      <c r="BI198" t="inlineStr">
        <is>
          <t>identificação eletrónica</t>
        </is>
      </c>
      <c r="BJ198" t="inlineStr">
        <is>
          <t>3</t>
        </is>
      </c>
      <c r="BK198" t="inlineStr">
        <is>
          <t/>
        </is>
      </c>
      <c r="BL198" t="inlineStr">
        <is>
          <t>identificare electronică|e-identificare</t>
        </is>
      </c>
      <c r="BM198" t="inlineStr">
        <is>
          <t>3|3</t>
        </is>
      </c>
      <c r="BN198" t="inlineStr">
        <is>
          <t>|</t>
        </is>
      </c>
      <c r="BO198" t="inlineStr">
        <is>
          <t>elektronická identifikácia</t>
        </is>
      </c>
      <c r="BP198" t="inlineStr">
        <is>
          <t>3</t>
        </is>
      </c>
      <c r="BQ198" t="inlineStr">
        <is>
          <t/>
        </is>
      </c>
      <c r="BR198" t="inlineStr">
        <is>
          <t>spletna identifikacija|eID|elektronska identifikacija|digitalna identifikacija|e-identifikacija</t>
        </is>
      </c>
      <c r="BS198" t="inlineStr">
        <is>
          <t>3|2|3|3|3</t>
        </is>
      </c>
      <c r="BT198" t="inlineStr">
        <is>
          <t>admitted||||</t>
        </is>
      </c>
      <c r="BU198" t="inlineStr">
        <is>
          <t>e-identifiering|digital identifiering|elektronisk identifiering</t>
        </is>
      </c>
      <c r="BV198" t="inlineStr">
        <is>
          <t>3|3|3</t>
        </is>
      </c>
      <c r="BW198" t="inlineStr">
        <is>
          <t>||</t>
        </is>
      </c>
      <c r="BX198" t="inlineStr">
        <is>
          <t>процес на използване на данни в електронна форма за идентификация на лица, които данни представляват по уникален начин дадено физическо или юридическо лице, или физическо лице, представляващо юридическо лице</t>
        </is>
      </c>
      <c r="BY198" t="inlineStr">
        <is>
          <t>postup používání osobních identifikačních údajů v elektronické podobě, které jedinečně identifikují určitou fyzickou či právnickou osobu nebo fyzickou osobu zastupující právnickou osobu</t>
        </is>
      </c>
      <c r="BZ198" t="inlineStr">
        <is>
          <t>det at bruge personidentifikationsdata i elektronisk form, der entydigt repræsenterer en fysisk eller juridisk person</t>
        </is>
      </c>
      <c r="CA198" t="inlineStr">
        <is>
          <t>Prozess der Verwendung von Personenidentifizierungsdaten in elektronischer Form, die eine natürliche oder juristische Person oder eine natürliche Person, die eine juristische Person vertritt, eindeutig repräsentieren</t>
        </is>
      </c>
      <c r="CB198" t="inlineStr">
        <is>
          <t>η διαδικασία χρήσης δεδομένων ταυτοποίησης προσώπου σε ηλεκτρονική μορφή που αντιπροσωπεύουν κατά τρόπο μοναδικό ένα φυσικό ή νομικό πρόσωπο ή ένα φυσικό πρόσωπο που εκπροσωπεί ένα νομικό πρόσωπο</t>
        </is>
      </c>
      <c r="CC198" t="inlineStr">
        <is>
          <t>process of using person identification data in electronic form uniquely representing either a natural or legal person, or a natural person representing a legal person</t>
        </is>
      </c>
      <c r="CD198" t="inlineStr">
        <is>
          <t>La utilización de los datos de identificación de una persona en formato electrónico que representan inequívocamente a esa persona (física o jurídica).</t>
        </is>
      </c>
      <c r="CE198" t="inlineStr">
        <is>
          <t>protsess, mille käigus kasutatakse elektroonilisi isikutuvastusandmeid, mis tähistavad üheselt füüsilist või juriidilist isikut või juriidilist isikut esindavat füüsilist isikut</t>
        </is>
      </c>
      <c r="CF198" t="inlineStr">
        <is>
          <t>prosessi, jossa käytetään tiettyä luonnollista henkilöä, oikeushenkilöä tai oikeushenkilöä edustavaa luonnollista henkilöä vastaavia yksilöiviä tunnistetietoja sähköisessä muodossa</t>
        </is>
      </c>
      <c r="CG198" t="inlineStr">
        <is>
          <t>processus consistant à utiliser des données d’identification personnelle sous une forme électronique représentant de manière univoque une personne physique ou morale, ou une personne physique représentant une personne morale</t>
        </is>
      </c>
      <c r="CH198" t="inlineStr">
        <is>
          <t>an próiseas arb é atá ann úsáid a bhaint as sonraí sainaitheantais duine i bhfoirm leictreonach, ar sonraí iad a léiríonn, go leithleach, duine nádúrtha nó dlítheanach nó duine nádúrtha a bhfuil ionadaíocht á déanamh aige ar dhuine dlítheanach</t>
        </is>
      </c>
      <c r="CI198" t="inlineStr">
        <is>
          <t/>
        </is>
      </c>
      <c r="CJ198" t="inlineStr">
        <is>
          <t>a természetes vagy jogi személyt, illetve &lt;a href="https://iate.europa.eu/entry/slideshow/1610812265056/773955/hu" target="_blank"&gt;jogi személyt&lt;/a&gt; képviselő &lt;a href="https://iate.europa.eu/entry/slideshow/1610812198260/773956/hu" target="_blank"&gt;természetes személyt&lt;/a&gt;egyedileg azonosító, elektronikus személyazonosító adatok felhasználásának folyamata</t>
        </is>
      </c>
      <c r="CK198" t="inlineStr">
        <is>
          <t>processo per cui si fa uso di dati di identificazione personale in forma elettronica che rappresentano un’unica persona fisica o giuridica, o un’unica persona fisica che rappresenta una persona giuridica</t>
        </is>
      </c>
      <c r="CL198" t="inlineStr">
        <is>
          <t>elektroninių asmens tapatybės duomenų, kuriais nurodomas konkretus fizinis ar juridinis asmuo arba juridiniam asmeniui atstovaujantis fizinis asmuo, naudojimo procesas</t>
        </is>
      </c>
      <c r="CM198" t="inlineStr">
        <is>
          <t>tādu elektronisku personas identifikācijas datu izmantošanas process, kas unikālā veidā apliecina fiziskās vai juridiskās personas identitāti vai tādas fiziskas personas identitāti, kas pārstāv juridisku personu</t>
        </is>
      </c>
      <c r="CN198" t="inlineStr">
        <is>
          <t>il-proċess tal-użu ta’ &lt;i&gt;data&lt;/i&gt; ta’ identifikazzjoni ta’ persuna f’forma elettronika li tkun tirrapreżenta b’mod esklussiv jew persuna fiżika jew ġuridika, jew persuna fiżika li tkun qed tirrappreżenta persuna ġuridika</t>
        </is>
      </c>
      <c r="CO198" t="inlineStr">
        <is>
          <t>het gebruiken van persoonsidentificatiegegevens in elektronische vorm die
op unieke wijze een natuurlijke persoon of rechtspersoon, of een natuurlijke persoon die een rechtspersoon vertegenwoordigt, aanduiden</t>
        </is>
      </c>
      <c r="CP198" t="inlineStr">
        <is>
          <t>proces używania danych w postaci elektronicznej identyfikujących osobę, unikalnie reprezentujących osobę fizyczną lub prawną, lub osobę fizyczną reprezentującą osobę prawną</t>
        </is>
      </c>
      <c r="CQ198" t="inlineStr">
        <is>
          <t>Processo que consiste em utilizar dados de identificação pessoal em formato eletrónico para representar inequivocamente uma pessoa singular ou coletiva ou uma pessoa singular que represente uma pessoa coletiva.</t>
        </is>
      </c>
      <c r="CR198" t="inlineStr">
        <is>
          <t>proces de recunoaștere a unei persoane, prin mijloace electronice, în baza informațiilor cu caracter personal deținute de un furnizor de servicii</t>
        </is>
      </c>
      <c r="CS198" t="inlineStr">
        <is>
          <t>proces používania osobných identifikačných údajov v elektronickej forme, ktoré jedinečne reprezentujú fyzickú osobu alebo právnickú osobu alebo fyzickú osobu zastupujúcu právnickú osobu</t>
        </is>
      </c>
      <c r="CT198" t="inlineStr">
        <is>
          <t>postopek uporabe identifikacijskih podatkov osebe v elektronski obliki, ki enolično predstavljajo bodisi fizično ali pravno osebo bodisi fizično osebo, ki zastopa pravno osebo</t>
        </is>
      </c>
      <c r="CU198" t="inlineStr">
        <is>
          <t>process inom vilken personidentifieringsuppgifter i elektronisk form, som unikt avser en fysisk eller juridisk person eller en fysisk person som företräder en juridisk person, används</t>
        </is>
      </c>
    </row>
    <row r="199">
      <c r="A199" s="1" t="str">
        <f>HYPERLINK("https://iate.europa.eu/entry/result/3549110/all", "3549110")</f>
        <v>3549110</v>
      </c>
      <c r="B199" t="inlineStr">
        <is>
          <t>FINANCE</t>
        </is>
      </c>
      <c r="C199" t="inlineStr">
        <is>
          <t>FINANCE|financing and investment</t>
        </is>
      </c>
      <c r="D199" t="inlineStr">
        <is>
          <t>централен клиринг|клиринг чрез централен контрагент|клиринг чрез ЦК</t>
        </is>
      </c>
      <c r="E199" t="inlineStr">
        <is>
          <t>3|3|3</t>
        </is>
      </c>
      <c r="F199" t="inlineStr">
        <is>
          <t>||</t>
        </is>
      </c>
      <c r="G199" t="inlineStr">
        <is>
          <t>centrální clearing</t>
        </is>
      </c>
      <c r="H199" t="inlineStr">
        <is>
          <t>3</t>
        </is>
      </c>
      <c r="I199" t="inlineStr">
        <is>
          <t/>
        </is>
      </c>
      <c r="J199" t="inlineStr">
        <is>
          <t>central clearing</t>
        </is>
      </c>
      <c r="K199" t="inlineStr">
        <is>
          <t>3</t>
        </is>
      </c>
      <c r="L199" t="inlineStr">
        <is>
          <t/>
        </is>
      </c>
      <c r="M199" t="inlineStr">
        <is>
          <t>zentrales Clearing</t>
        </is>
      </c>
      <c r="N199" t="inlineStr">
        <is>
          <t>3</t>
        </is>
      </c>
      <c r="O199" t="inlineStr">
        <is>
          <t/>
        </is>
      </c>
      <c r="P199" t="inlineStr">
        <is>
          <t>κεντρική εκκαθάριση</t>
        </is>
      </c>
      <c r="Q199" t="inlineStr">
        <is>
          <t>3</t>
        </is>
      </c>
      <c r="R199" t="inlineStr">
        <is>
          <t/>
        </is>
      </c>
      <c r="S199" t="inlineStr">
        <is>
          <t>central counterparty clearing|central clearing|clearing through a CCP|clearing through a central counterparty|clear through a CCP|clear through a central counterparty</t>
        </is>
      </c>
      <c r="T199" t="inlineStr">
        <is>
          <t>3|3|1|1|1|1</t>
        </is>
      </c>
      <c r="U199" t="inlineStr">
        <is>
          <t>|||||</t>
        </is>
      </c>
      <c r="V199" t="inlineStr">
        <is>
          <t/>
        </is>
      </c>
      <c r="W199" t="inlineStr">
        <is>
          <t/>
        </is>
      </c>
      <c r="X199" t="inlineStr">
        <is>
          <t/>
        </is>
      </c>
      <c r="Y199" t="inlineStr">
        <is>
          <t>keskne kliirimine|keskse vastaspoolega kliirimine</t>
        </is>
      </c>
      <c r="Z199" t="inlineStr">
        <is>
          <t>3|3</t>
        </is>
      </c>
      <c r="AA199" t="inlineStr">
        <is>
          <t>|</t>
        </is>
      </c>
      <c r="AB199" t="inlineStr">
        <is>
          <t>keskusvastapuolimääritys|keskusvastapuoliselvitys</t>
        </is>
      </c>
      <c r="AC199" t="inlineStr">
        <is>
          <t>3|3</t>
        </is>
      </c>
      <c r="AD199" t="inlineStr">
        <is>
          <t>|</t>
        </is>
      </c>
      <c r="AE199" t="inlineStr">
        <is>
          <t>compensation par contrepartie centrale|compensation centrale</t>
        </is>
      </c>
      <c r="AF199" t="inlineStr">
        <is>
          <t>3|3</t>
        </is>
      </c>
      <c r="AG199" t="inlineStr">
        <is>
          <t>|</t>
        </is>
      </c>
      <c r="AH199" t="inlineStr">
        <is>
          <t/>
        </is>
      </c>
      <c r="AI199" t="inlineStr">
        <is>
          <t/>
        </is>
      </c>
      <c r="AJ199" t="inlineStr">
        <is>
          <t/>
        </is>
      </c>
      <c r="AK199" t="inlineStr">
        <is>
          <t/>
        </is>
      </c>
      <c r="AL199" t="inlineStr">
        <is>
          <t/>
        </is>
      </c>
      <c r="AM199" t="inlineStr">
        <is>
          <t/>
        </is>
      </c>
      <c r="AN199" t="inlineStr">
        <is>
          <t/>
        </is>
      </c>
      <c r="AO199" t="inlineStr">
        <is>
          <t/>
        </is>
      </c>
      <c r="AP199" t="inlineStr">
        <is>
          <t/>
        </is>
      </c>
      <c r="AQ199" t="inlineStr">
        <is>
          <t>compensazione centralizzata|compensazione centrale|compensazione a livello centralizzato|compensazione mediante controparti centrali</t>
        </is>
      </c>
      <c r="AR199" t="inlineStr">
        <is>
          <t>3|3|3|3</t>
        </is>
      </c>
      <c r="AS199" t="inlineStr">
        <is>
          <t>|||</t>
        </is>
      </c>
      <c r="AT199" t="inlineStr">
        <is>
          <t>centrinė tarpuskaita</t>
        </is>
      </c>
      <c r="AU199" t="inlineStr">
        <is>
          <t>3</t>
        </is>
      </c>
      <c r="AV199" t="inlineStr">
        <is>
          <t/>
        </is>
      </c>
      <c r="AW199" t="inlineStr">
        <is>
          <t>centralizēta tīrvērte</t>
        </is>
      </c>
      <c r="AX199" t="inlineStr">
        <is>
          <t>3</t>
        </is>
      </c>
      <c r="AY199" t="inlineStr">
        <is>
          <t/>
        </is>
      </c>
      <c r="AZ199" t="inlineStr">
        <is>
          <t>ikklerjar ċentrali|ikklerjar minn kontroparti ċentrali</t>
        </is>
      </c>
      <c r="BA199" t="inlineStr">
        <is>
          <t>3|3</t>
        </is>
      </c>
      <c r="BB199" t="inlineStr">
        <is>
          <t>|</t>
        </is>
      </c>
      <c r="BC199" t="inlineStr">
        <is>
          <t/>
        </is>
      </c>
      <c r="BD199" t="inlineStr">
        <is>
          <t/>
        </is>
      </c>
      <c r="BE199" t="inlineStr">
        <is>
          <t/>
        </is>
      </c>
      <c r="BF199" t="inlineStr">
        <is>
          <t>rozliczanie przez kontrahenta centralnego|rozliczanie centralne</t>
        </is>
      </c>
      <c r="BG199" t="inlineStr">
        <is>
          <t>3|3</t>
        </is>
      </c>
      <c r="BH199" t="inlineStr">
        <is>
          <t>|</t>
        </is>
      </c>
      <c r="BI199" t="inlineStr">
        <is>
          <t>compensação central|compensação através de contraparte central</t>
        </is>
      </c>
      <c r="BJ199" t="inlineStr">
        <is>
          <t>3|3</t>
        </is>
      </c>
      <c r="BK199" t="inlineStr">
        <is>
          <t>|</t>
        </is>
      </c>
      <c r="BL199" t="inlineStr">
        <is>
          <t/>
        </is>
      </c>
      <c r="BM199" t="inlineStr">
        <is>
          <t/>
        </is>
      </c>
      <c r="BN199" t="inlineStr">
        <is>
          <t/>
        </is>
      </c>
      <c r="BO199" t="inlineStr">
        <is>
          <t>centrálne zúčtovanie</t>
        </is>
      </c>
      <c r="BP199" t="inlineStr">
        <is>
          <t>3</t>
        </is>
      </c>
      <c r="BQ199" t="inlineStr">
        <is>
          <t/>
        </is>
      </c>
      <c r="BR199" t="inlineStr">
        <is>
          <t>kliring prek centralne nasprotne stranke|centralni kliring</t>
        </is>
      </c>
      <c r="BS199" t="inlineStr">
        <is>
          <t>2|3</t>
        </is>
      </c>
      <c r="BT199" t="inlineStr">
        <is>
          <t>|</t>
        </is>
      </c>
      <c r="BU199" t="inlineStr">
        <is>
          <t>central clearing</t>
        </is>
      </c>
      <c r="BV199" t="inlineStr">
        <is>
          <t>3</t>
        </is>
      </c>
      <c r="BW199" t="inlineStr">
        <is>
          <t/>
        </is>
      </c>
      <c r="BX199" t="inlineStr">
        <is>
          <t>процес, при който финансовите сделки преминават през клиринг при централен контрагент</t>
        </is>
      </c>
      <c r="BY199" t="inlineStr">
        <is>
          <t>&lt;a href="https://iate.europa.eu/entry/result/1125872/cs" target="_blank"&gt;clearing &lt;/a&gt;prováděný &lt;a href="https://iate.europa.eu/entry/result/843493/cs" target="_blank"&gt;ústřední protistranou&lt;/a&gt;</t>
        </is>
      </c>
      <c r="BZ199" t="inlineStr">
        <is>
          <t>proces, hvormed finansielle transaktioner cleares af en central modpart</t>
        </is>
      </c>
      <c r="CA199" t="inlineStr">
        <is>
          <t>Clearing von Finanztransaktionen über eine 
&lt;i&gt;zentrale &lt;/i&gt;Gegenpartei, die als Mittelsmann zwischen Käufer und Verkäufer fungiert</t>
        </is>
      </c>
      <c r="CB199" t="inlineStr">
        <is>
          <t/>
        </is>
      </c>
      <c r="CC199" t="inlineStr">
        <is>
          <t>process by which financial transactions are cleared by a central counterparty</t>
        </is>
      </c>
      <c r="CD199" t="inlineStr">
        <is>
          <t/>
        </is>
      </c>
      <c r="CE199" t="inlineStr">
        <is>
          <t>protsess, mille käigus keskne vastaspool kliirib finantstehinguid</t>
        </is>
      </c>
      <c r="CF199" t="inlineStr">
        <is>
          <t>selvitysmalli, jossa selvitysyhteisönä toimiva keskusvastapuoli asettuu arvopaperikaupan selvityksessä arvopaperinvälittäjien ja muiden selvitysosapuolten vastapuoleksi</t>
        </is>
      </c>
      <c r="CG199" t="inlineStr">
        <is>
          <t>processus par lequel des transactions financières sont compensées par une contrepartie centrale</t>
        </is>
      </c>
      <c r="CH199" t="inlineStr">
        <is>
          <t/>
        </is>
      </c>
      <c r="CI199" t="inlineStr">
        <is>
          <t/>
        </is>
      </c>
      <c r="CJ199" t="inlineStr">
        <is>
          <t/>
        </is>
      </c>
      <c r="CK199" t="inlineStr">
        <is>
          <t>il procedimento in cui un'operazione finanziaria avviene attraverso una controparte centrale</t>
        </is>
      </c>
      <c r="CL199" t="inlineStr">
        <is>
          <t/>
        </is>
      </c>
      <c r="CM199" t="inlineStr">
        <is>
          <t/>
        </is>
      </c>
      <c r="CN199" t="inlineStr">
        <is>
          <t>proċess li permezz tiegħu transazzjonijiet finanzjarji jiġu kklerjati minn kontroparti ċentrali</t>
        </is>
      </c>
      <c r="CO199" t="inlineStr">
        <is>
          <t/>
        </is>
      </c>
      <c r="CP199" t="inlineStr">
        <is>
          <t>proces, zgodnie z którym transakcje finansowe są rozliczane przez 
&lt;i&gt;kontrahenta centralnego&lt;/i&gt; [ &lt;a href="https://iate.europa.eu/entry/result/843493/all" target="_blank"&gt;843493&lt;/a&gt; ]</t>
        </is>
      </c>
      <c r="CQ199" t="inlineStr">
        <is>
          <t>Processo que permite a compensação de transações financeiras através de uma contraparte central.</t>
        </is>
      </c>
      <c r="CR199" t="inlineStr">
        <is>
          <t/>
        </is>
      </c>
      <c r="CS199" t="inlineStr">
        <is>
          <t>proces, v rámci ktorého sa prostredníctvom centrálnej protistrany zúčtovávajú finančné transakcie</t>
        </is>
      </c>
      <c r="CT199" t="inlineStr">
        <is>
          <t>proces, ko se tretja insittucija (posredno ali neposredno) pozicionira med stranki v transakciji in prevzame pravice in obveznosti iz posla ter deluje kot (posredni ali neposredni) kupec vsakega prodajalca in kot prodajalec vsakega kupca; s tem prevzema in upravlja kreditna tveganja</t>
        </is>
      </c>
      <c r="CU199" t="inlineStr">
        <is>
          <t/>
        </is>
      </c>
    </row>
    <row r="200">
      <c r="A200" s="1" t="str">
        <f>HYPERLINK("https://iate.europa.eu/entry/result/2220607/all", "2220607")</f>
        <v>2220607</v>
      </c>
      <c r="B200" t="inlineStr">
        <is>
          <t>FINANCE</t>
        </is>
      </c>
      <c r="C200" t="inlineStr">
        <is>
          <t>FINANCE|financial institutions and credit|financial services</t>
        </is>
      </c>
      <c r="D200" t="inlineStr">
        <is>
          <t>доставчик на платежни услуги</t>
        </is>
      </c>
      <c r="E200" t="inlineStr">
        <is>
          <t>3</t>
        </is>
      </c>
      <c r="F200" t="inlineStr">
        <is>
          <t/>
        </is>
      </c>
      <c r="G200" t="inlineStr">
        <is>
          <t>poskytovatel platebních služeb</t>
        </is>
      </c>
      <c r="H200" t="inlineStr">
        <is>
          <t>3</t>
        </is>
      </c>
      <c r="I200" t="inlineStr">
        <is>
          <t/>
        </is>
      </c>
      <c r="J200" t="inlineStr">
        <is>
          <t>betalingstjenesteudbyder|betalingsformidler</t>
        </is>
      </c>
      <c r="K200" t="inlineStr">
        <is>
          <t>3|3</t>
        </is>
      </c>
      <c r="L200" t="inlineStr">
        <is>
          <t>|</t>
        </is>
      </c>
      <c r="M200" t="inlineStr">
        <is>
          <t>Zahlungsdienstleister|Zahlungsverkehrsdienstleister</t>
        </is>
      </c>
      <c r="N200" t="inlineStr">
        <is>
          <t>3|3</t>
        </is>
      </c>
      <c r="O200" t="inlineStr">
        <is>
          <t>preferred|</t>
        </is>
      </c>
      <c r="P200" t="inlineStr">
        <is>
          <t>πάροχος υπηρεσιών πληρωμών</t>
        </is>
      </c>
      <c r="Q200" t="inlineStr">
        <is>
          <t>3</t>
        </is>
      </c>
      <c r="R200" t="inlineStr">
        <is>
          <t/>
        </is>
      </c>
      <c r="S200" t="inlineStr">
        <is>
          <t>payment service provider|PSP</t>
        </is>
      </c>
      <c r="T200" t="inlineStr">
        <is>
          <t>4|3</t>
        </is>
      </c>
      <c r="U200" t="inlineStr">
        <is>
          <t>|</t>
        </is>
      </c>
      <c r="V200" t="inlineStr">
        <is>
          <t>prestador del servicio de pagos|proveedor de servicios de pago</t>
        </is>
      </c>
      <c r="W200" t="inlineStr">
        <is>
          <t>3|3</t>
        </is>
      </c>
      <c r="X200" t="inlineStr">
        <is>
          <t>|</t>
        </is>
      </c>
      <c r="Y200" t="inlineStr">
        <is>
          <t>makseteenuse pakkuja</t>
        </is>
      </c>
      <c r="Z200" t="inlineStr">
        <is>
          <t>3</t>
        </is>
      </c>
      <c r="AA200" t="inlineStr">
        <is>
          <t/>
        </is>
      </c>
      <c r="AB200" t="inlineStr">
        <is>
          <t>maksupalveluntarjoaja|maksupalveluiden tarjoaja</t>
        </is>
      </c>
      <c r="AC200" t="inlineStr">
        <is>
          <t>3|3</t>
        </is>
      </c>
      <c r="AD200" t="inlineStr">
        <is>
          <t>|</t>
        </is>
      </c>
      <c r="AE200" t="inlineStr">
        <is>
          <t>prestataire de services de paiement</t>
        </is>
      </c>
      <c r="AF200" t="inlineStr">
        <is>
          <t>4</t>
        </is>
      </c>
      <c r="AG200" t="inlineStr">
        <is>
          <t/>
        </is>
      </c>
      <c r="AH200" t="inlineStr">
        <is>
          <t>soláthraí seirbhísí íocaíochta</t>
        </is>
      </c>
      <c r="AI200" t="inlineStr">
        <is>
          <t>3</t>
        </is>
      </c>
      <c r="AJ200" t="inlineStr">
        <is>
          <t/>
        </is>
      </c>
      <c r="AK200" t="inlineStr">
        <is>
          <t>pružatelj platnih usluga</t>
        </is>
      </c>
      <c r="AL200" t="inlineStr">
        <is>
          <t>3</t>
        </is>
      </c>
      <c r="AM200" t="inlineStr">
        <is>
          <t/>
        </is>
      </c>
      <c r="AN200" t="inlineStr">
        <is>
          <t>pénzforgalmi szolgáltató|PSZ</t>
        </is>
      </c>
      <c r="AO200" t="inlineStr">
        <is>
          <t>4|4</t>
        </is>
      </c>
      <c r="AP200" t="inlineStr">
        <is>
          <t>|</t>
        </is>
      </c>
      <c r="AQ200" t="inlineStr">
        <is>
          <t>prestatore di servizi di pagamento|PSP</t>
        </is>
      </c>
      <c r="AR200" t="inlineStr">
        <is>
          <t>3|3</t>
        </is>
      </c>
      <c r="AS200" t="inlineStr">
        <is>
          <t>|</t>
        </is>
      </c>
      <c r="AT200" t="inlineStr">
        <is>
          <t>mokėjimo paslaugų teikėjas|MPT</t>
        </is>
      </c>
      <c r="AU200" t="inlineStr">
        <is>
          <t>4|4</t>
        </is>
      </c>
      <c r="AV200" t="inlineStr">
        <is>
          <t>|</t>
        </is>
      </c>
      <c r="AW200" t="inlineStr">
        <is>
          <t>maksājumu pakalpojumu sniedzējs</t>
        </is>
      </c>
      <c r="AX200" t="inlineStr">
        <is>
          <t>3</t>
        </is>
      </c>
      <c r="AY200" t="inlineStr">
        <is>
          <t/>
        </is>
      </c>
      <c r="AZ200" t="inlineStr">
        <is>
          <t>PSP|fornitur ta' servizzi ta' pagament</t>
        </is>
      </c>
      <c r="BA200" t="inlineStr">
        <is>
          <t>3|3</t>
        </is>
      </c>
      <c r="BB200" t="inlineStr">
        <is>
          <t>|</t>
        </is>
      </c>
      <c r="BC200" t="inlineStr">
        <is>
          <t>betaaldienstverlener|betalingsdienstverlener|betalingsdienstaanbieder</t>
        </is>
      </c>
      <c r="BD200" t="inlineStr">
        <is>
          <t>3|2|3</t>
        </is>
      </c>
      <c r="BE200" t="inlineStr">
        <is>
          <t>||</t>
        </is>
      </c>
      <c r="BF200" t="inlineStr">
        <is>
          <t>dostawca usług płatniczych</t>
        </is>
      </c>
      <c r="BG200" t="inlineStr">
        <is>
          <t>4</t>
        </is>
      </c>
      <c r="BH200" t="inlineStr">
        <is>
          <t/>
        </is>
      </c>
      <c r="BI200" t="inlineStr">
        <is>
          <t>PSP|prestador de serviços de pagamento</t>
        </is>
      </c>
      <c r="BJ200" t="inlineStr">
        <is>
          <t>3|3</t>
        </is>
      </c>
      <c r="BK200" t="inlineStr">
        <is>
          <t>|</t>
        </is>
      </c>
      <c r="BL200" t="inlineStr">
        <is>
          <t>prestator de servicii de plată|PSP</t>
        </is>
      </c>
      <c r="BM200" t="inlineStr">
        <is>
          <t>3|3</t>
        </is>
      </c>
      <c r="BN200" t="inlineStr">
        <is>
          <t>|</t>
        </is>
      </c>
      <c r="BO200" t="inlineStr">
        <is>
          <t>poskytovateľ platobných služieb</t>
        </is>
      </c>
      <c r="BP200" t="inlineStr">
        <is>
          <t>3</t>
        </is>
      </c>
      <c r="BQ200" t="inlineStr">
        <is>
          <t/>
        </is>
      </c>
      <c r="BR200" t="inlineStr">
        <is>
          <t>izvajalec plačilnih storitev|ponudnik plačilnih storitev</t>
        </is>
      </c>
      <c r="BS200" t="inlineStr">
        <is>
          <t>2|3</t>
        </is>
      </c>
      <c r="BT200" t="inlineStr">
        <is>
          <t>admitted|preferred</t>
        </is>
      </c>
      <c r="BU200" t="inlineStr">
        <is>
          <t>betaltjänstleverantör</t>
        </is>
      </c>
      <c r="BV200" t="inlineStr">
        <is>
          <t>3</t>
        </is>
      </c>
      <c r="BW200" t="inlineStr">
        <is>
          <t/>
        </is>
      </c>
      <c r="BX200" t="inlineStr">
        <is>
          <t>физическо или юридическо лице, лицензирано да предоставя платежни услуги [ &lt;a href="/entry/result/3524533/all" id="ENTRY_TO_ENTRY_CONVERTER" target="_blank"&gt;IATE:3524533&lt;/a&gt; ] или признато като издател на електронни пари</t>
        </is>
      </c>
      <c r="BY200" t="inlineStr">
        <is>
          <t>fyzická či právnická osoba, jež získala povolení poskytovat platební služby [ &lt;a href="/entry/result/3524533/all" id="ENTRY_TO_ENTRY_CONVERTER" target="_blank"&gt;IATE:3524533&lt;/a&gt; ] nebo je uznána za vydavatele elektronických peněz</t>
        </is>
      </c>
      <c r="BZ200" t="inlineStr">
        <is>
          <t>fysisk eller juridisk person, som er meddelt tilladelse til at yde betalingstjenester i det indre marked</t>
        </is>
      </c>
      <c r="CA200" t="inlineStr">
        <is>
          <t>natürliche oder juristische Person, die zur Erbringung von Zahlungsdiensten &lt;a href="/entry/result/3524533/all" id="ENTRY_TO_ENTRY_CONVERTER" target="_blank"&gt;IATE:3524533&lt;/a&gt; befugt oder ein anerkannter Emittent von E-Geld ist</t>
        </is>
      </c>
      <c r="CB200" t="inlineStr">
        <is>
          <t>Φυσικό ή νομικό πρόσωπο του οποίου η επιχειρηματική δραστηριότητα περιλαμβάνει την παροχή υπηρεσιών πληρωμών σε χρήστες υπηρεσιών πληρωμών.</t>
        </is>
      </c>
      <c r="CC200" t="inlineStr">
        <is>
          <t>natural or legal person authorised to provide a &lt;a href="https://iate.europa.eu/entry/result/3524533/en" target="_blank"&gt;payment service&lt;/a&gt; or recognised as an electronic money issuer</t>
        </is>
      </c>
      <c r="CD200" t="inlineStr">
        <is>
          <t>Persona física o jurídica autorizada para prestar servicios de pago [ &lt;a href="/entry/result/3524533/all" id="ENTRY_TO_ENTRY_CONVERTER" target="_blank"&gt;IATE:3524533&lt;/a&gt; ] o reconocida como emisor de dinero electrónico.</t>
        </is>
      </c>
      <c r="CE200" t="inlineStr">
        <is>
          <t>füüsiline või juriidiline isik, kellele on antud tegevusluba osutada makseteenuseid, või kes on tunnustatud kui e-raha väljastaja</t>
        </is>
      </c>
      <c r="CF200" t="inlineStr">
        <is>
          <t>Luonnollinen henkilö tai oikeushenkilö, jonka toimialaan kuuluu varainsiirtopalvelujen tarjoaminen.</t>
        </is>
      </c>
      <c r="CG200" t="inlineStr">
        <is>
          <t>personne physique ou morale dont l'activité professionnelle comprend la fourniture de services de virements de fonds</t>
        </is>
      </c>
      <c r="CH200" t="inlineStr">
        <is>
          <t>aon duine nádúrtha nó dlítheanach atá údaraithe na seirbhísí íocaíochta a sholáthar nó atá aitheanta mar eisitheoir airgid leictreonaigh</t>
        </is>
      </c>
      <c r="CI200" t="inlineStr">
        <is>
          <t>fizička ili pravna osoba ovlaštena za pružanje platnih usluga [ &lt;a href="/entry/result/3524533/all" id="ENTRY_TO_ENTRY_CONVERTER" target="_blank"&gt;IATE:3524533&lt;/a&gt; ] ili priznata kao izdavatelj elektroničkog novca</t>
        </is>
      </c>
      <c r="CJ200" t="inlineStr">
        <is>
          <t>az a természetes vagy jogi személy, aki vagy amely számára engedélyezett a pénzforgalmi szolgáltatások [ &lt;a href="/entry/result/3524533/all" id="ENTRY_TO_ENTRY_CONVERTER" target="_blank"&gt;IATE:3524533&lt;/a&gt; ] nyújtása, illetve akit vagy amelyet elektronikuspénz-kibocsátónak ismertek el</t>
        </is>
      </c>
      <c r="CK200" t="inlineStr">
        <is>
          <t>persona fisica o giuridica autorizzata a fornire servizi di pagamento [ &lt;a href="/entry/result/3524533/all" id="ENTRY_TO_ENTRY_CONVERTER" target="_blank"&gt;IATE:3524533&lt;/a&gt; ] o riconosciuta quale emittente di moneta elettronica</t>
        </is>
      </c>
      <c r="CL200" t="inlineStr">
        <is>
          <t>fizinis arba juridinis asmuo, kuriam suteiktas leidimas teikti mokėjimo paslaugas ( &lt;a href="/entry/result/3524533/all" id="ENTRY_TO_ENTRY_CONVERTER" target="_blank"&gt;IATE:3524533&lt;/a&gt; ), arba pripažintas kaip elektroninių pinigų išleidėjas</t>
        </is>
      </c>
      <c r="CM200" t="inlineStr">
        <is>
          <t>fiziska vai juridiska persona, kam ir atļauts sniegt maksājumu pakalpojumus [ &lt;a href="/entry/result/3524533/all" id="ENTRY_TO_ENTRY_CONVERTER" target="_blank"&gt;IATE:3524533&lt;/a&gt; ] vai kas atzīta kā elektroniskas naudas izdevējs</t>
        </is>
      </c>
      <c r="CN200" t="inlineStr">
        <is>
          <t>persuna fiżika jew ġuridika awtorizzata li tipprovdi s-servizzi ta' pagament jew rikonoxxuta bħala emittent ta' flus elettroniċi</t>
        </is>
      </c>
      <c r="CO200" t="inlineStr">
        <is>
          <t>natuurlijke persoon of rechtspersoon die gemachtigd is tot het aanbieden van een betalingsdienst [&lt;a href="/entry/result/3524533/all" id="ENTRY_TO_ENTRY_CONVERTER" target="_blank"&gt;IATE:3524533&lt;/a&gt; ] of erkend is als uitgever van elektronisch geld</t>
        </is>
      </c>
      <c r="CP200" t="inlineStr">
        <is>
          <t>osoba fizyczna lub prawna, która otrzymała zezwolenie na świadczenie usług płatniczych [ &lt;a href="/entry/result/3524533/all" id="ENTRY_TO_ENTRY_CONVERTER" target="_blank"&gt;IATE:3524533&lt;/a&gt; ] lub została uznana za emitenta pieniądza elektronicznego</t>
        </is>
      </c>
      <c r="CQ200" t="inlineStr">
        <is>
          <t>Pessoa singular ou coletiva autorizada a prestar serviços de pagamento ou reconhecida como emitente de moeda eletrónica.</t>
        </is>
      </c>
      <c r="CR200" t="inlineStr">
        <is>
          <t>orice persoană fizică sau juridică orice persoană fizică sau juridică autorizată să furnizeze un serviciu de plată sau recunoscută ca emitent de monedă electronică</t>
        </is>
      </c>
      <c r="CS200" t="inlineStr">
        <is>
          <t>fyzická alebo právnická osoba oprávnená poskytovať platobné služby alebo uznaná za vydavateľa elektronických peňazí</t>
        </is>
      </c>
      <c r="CT200" t="inlineStr">
        <is>
          <t>fizična ali pravna oseba, pooblaščena za opravljanje 
&lt;b&gt;plačilnih storitev&lt;/b&gt; [ &lt;a href="/entry/result/3524533/all" id="ENTRY_TO_ENTRY_CONVERTER" target="_blank"&gt;IATE:3524533&lt;/a&gt; ] ali priznana za izdajatelja elektronskega denarja</t>
        </is>
      </c>
      <c r="CU200" t="inlineStr">
        <is>
          <t>fysisk eller juridisk person som har rätt att tillhandahålla betaltjänster [ &lt;a href="/entry/result/3524533/all" id="ENTRY_TO_ENTRY_CONVERTER" target="_blank"&gt;IATE:3524533&lt;/a&gt; ] eller har erkänts som en utgivare av elektroniska pengar</t>
        </is>
      </c>
    </row>
    <row r="201">
      <c r="A201" s="1" t="str">
        <f>HYPERLINK("https://iate.europa.eu/entry/result/3555884/all", "3555884")</f>
        <v>3555884</v>
      </c>
      <c r="B201" t="inlineStr">
        <is>
          <t>FINANCE</t>
        </is>
      </c>
      <c r="C201" t="inlineStr">
        <is>
          <t>FINANCE|free movement of capital|financial market|financial transaction|payment system;FINANCE|financial institutions and credit|banking;FINANCE|financial institutions and credit|financial services</t>
        </is>
      </c>
      <c r="D201" t="inlineStr">
        <is>
          <t>задълбочено установяване на идентичността на клиента</t>
        </is>
      </c>
      <c r="E201" t="inlineStr">
        <is>
          <t>3</t>
        </is>
      </c>
      <c r="F201" t="inlineStr">
        <is>
          <t/>
        </is>
      </c>
      <c r="G201" t="inlineStr">
        <is>
          <t>silné ověření klienta</t>
        </is>
      </c>
      <c r="H201" t="inlineStr">
        <is>
          <t>3</t>
        </is>
      </c>
      <c r="I201" t="inlineStr">
        <is>
          <t/>
        </is>
      </c>
      <c r="J201" t="inlineStr">
        <is>
          <t>stærk kundeautentifikation</t>
        </is>
      </c>
      <c r="K201" t="inlineStr">
        <is>
          <t>3</t>
        </is>
      </c>
      <c r="L201" t="inlineStr">
        <is>
          <t/>
        </is>
      </c>
      <c r="M201" t="inlineStr">
        <is>
          <t>starke Kundenauthentifizierung</t>
        </is>
      </c>
      <c r="N201" t="inlineStr">
        <is>
          <t>3</t>
        </is>
      </c>
      <c r="O201" t="inlineStr">
        <is>
          <t/>
        </is>
      </c>
      <c r="P201" t="inlineStr">
        <is>
          <t>αυστηρή εξακρίβωση ταυτότητας πελάτη</t>
        </is>
      </c>
      <c r="Q201" t="inlineStr">
        <is>
          <t>3</t>
        </is>
      </c>
      <c r="R201" t="inlineStr">
        <is>
          <t/>
        </is>
      </c>
      <c r="S201" t="inlineStr">
        <is>
          <t>strong customer authentication|SCA</t>
        </is>
      </c>
      <c r="T201" t="inlineStr">
        <is>
          <t>3|3</t>
        </is>
      </c>
      <c r="U201" t="inlineStr">
        <is>
          <t>|</t>
        </is>
      </c>
      <c r="V201" t="inlineStr">
        <is>
          <t>autenticación reforzada de cliente</t>
        </is>
      </c>
      <c r="W201" t="inlineStr">
        <is>
          <t>3</t>
        </is>
      </c>
      <c r="X201" t="inlineStr">
        <is>
          <t/>
        </is>
      </c>
      <c r="Y201" t="inlineStr">
        <is>
          <t>tugev kliendi autentimine</t>
        </is>
      </c>
      <c r="Z201" t="inlineStr">
        <is>
          <t>3</t>
        </is>
      </c>
      <c r="AA201" t="inlineStr">
        <is>
          <t/>
        </is>
      </c>
      <c r="AB201" t="inlineStr">
        <is>
          <t>asiakkaan vahva tunnistaminen</t>
        </is>
      </c>
      <c r="AC201" t="inlineStr">
        <is>
          <t>3</t>
        </is>
      </c>
      <c r="AD201" t="inlineStr">
        <is>
          <t/>
        </is>
      </c>
      <c r="AE201" t="inlineStr">
        <is>
          <t>authentification forte du client</t>
        </is>
      </c>
      <c r="AF201" t="inlineStr">
        <is>
          <t>3</t>
        </is>
      </c>
      <c r="AG201" t="inlineStr">
        <is>
          <t/>
        </is>
      </c>
      <c r="AH201" t="inlineStr">
        <is>
          <t>fíordheimhniú láidir custaiméara</t>
        </is>
      </c>
      <c r="AI201" t="inlineStr">
        <is>
          <t>3</t>
        </is>
      </c>
      <c r="AJ201" t="inlineStr">
        <is>
          <t/>
        </is>
      </c>
      <c r="AK201" t="inlineStr">
        <is>
          <t>pouzdana autentifikacija klijenta</t>
        </is>
      </c>
      <c r="AL201" t="inlineStr">
        <is>
          <t>3</t>
        </is>
      </c>
      <c r="AM201" t="inlineStr">
        <is>
          <t/>
        </is>
      </c>
      <c r="AN201" t="inlineStr">
        <is>
          <t>erős ügyfél-hitelesítés</t>
        </is>
      </c>
      <c r="AO201" t="inlineStr">
        <is>
          <t>3</t>
        </is>
      </c>
      <c r="AP201" t="inlineStr">
        <is>
          <t/>
        </is>
      </c>
      <c r="AQ201" t="inlineStr">
        <is>
          <t>autenticazione forte del cliente</t>
        </is>
      </c>
      <c r="AR201" t="inlineStr">
        <is>
          <t>3</t>
        </is>
      </c>
      <c r="AS201" t="inlineStr">
        <is>
          <t/>
        </is>
      </c>
      <c r="AT201" t="inlineStr">
        <is>
          <t>griežtas kliento autentiškumo patvirtinimas</t>
        </is>
      </c>
      <c r="AU201" t="inlineStr">
        <is>
          <t>3</t>
        </is>
      </c>
      <c r="AV201" t="inlineStr">
        <is>
          <t/>
        </is>
      </c>
      <c r="AW201" t="inlineStr">
        <is>
          <t>droša lietotāju autentificēšana</t>
        </is>
      </c>
      <c r="AX201" t="inlineStr">
        <is>
          <t>3</t>
        </is>
      </c>
      <c r="AY201" t="inlineStr">
        <is>
          <t/>
        </is>
      </c>
      <c r="AZ201" t="inlineStr">
        <is>
          <t>awtentikazzjoni qawwija tal-konsumatur</t>
        </is>
      </c>
      <c r="BA201" t="inlineStr">
        <is>
          <t>3</t>
        </is>
      </c>
      <c r="BB201" t="inlineStr">
        <is>
          <t/>
        </is>
      </c>
      <c r="BC201" t="inlineStr">
        <is>
          <t>versterkte klantidentificatie|sterke cliëntauthenticatie|versterkte cliëntauthenticatie|sterke klantidentificatie</t>
        </is>
      </c>
      <c r="BD201" t="inlineStr">
        <is>
          <t>2|3|3|3</t>
        </is>
      </c>
      <c r="BE201" t="inlineStr">
        <is>
          <t>|||</t>
        </is>
      </c>
      <c r="BF201" t="inlineStr">
        <is>
          <t>silne uwierzytelnianie klienta</t>
        </is>
      </c>
      <c r="BG201" t="inlineStr">
        <is>
          <t>2</t>
        </is>
      </c>
      <c r="BH201" t="inlineStr">
        <is>
          <t/>
        </is>
      </c>
      <c r="BI201" t="inlineStr">
        <is>
          <t>autenticação forte do cliente</t>
        </is>
      </c>
      <c r="BJ201" t="inlineStr">
        <is>
          <t>3</t>
        </is>
      </c>
      <c r="BK201" t="inlineStr">
        <is>
          <t/>
        </is>
      </c>
      <c r="BL201" t="inlineStr">
        <is>
          <t>autentificare strictă a clienților</t>
        </is>
      </c>
      <c r="BM201" t="inlineStr">
        <is>
          <t>3</t>
        </is>
      </c>
      <c r="BN201" t="inlineStr">
        <is>
          <t/>
        </is>
      </c>
      <c r="BO201" t="inlineStr">
        <is>
          <t>silná autentifikácia zákazníka</t>
        </is>
      </c>
      <c r="BP201" t="inlineStr">
        <is>
          <t>3</t>
        </is>
      </c>
      <c r="BQ201" t="inlineStr">
        <is>
          <t/>
        </is>
      </c>
      <c r="BR201" t="inlineStr">
        <is>
          <t>močna avtentikacija stranke</t>
        </is>
      </c>
      <c r="BS201" t="inlineStr">
        <is>
          <t>3</t>
        </is>
      </c>
      <c r="BT201" t="inlineStr">
        <is>
          <t/>
        </is>
      </c>
      <c r="BU201" t="inlineStr">
        <is>
          <t>stark kundautentisering</t>
        </is>
      </c>
      <c r="BV201" t="inlineStr">
        <is>
          <t>3</t>
        </is>
      </c>
      <c r="BW201" t="inlineStr">
        <is>
          <t/>
        </is>
      </c>
      <c r="BX201" t="inlineStr">
        <is>
          <t>установяване на идентичността чрез използването на два или повече елемента, категоризирани като знания (нещо, което само ползвателят знае), притежание (нещо, което само ползвателят притежава) и характерна особеност (нещо, което характеризира ползвателя), които са независими, така че нарушаването на един елемент не влияе на надеждността на останалите, а процедурата е разработена по начин, който защитава поверителността на данните за установяване на идентичността;</t>
        </is>
      </c>
      <c r="BY201" t="inlineStr">
        <is>
          <t>ověření založené na použití dvou nebo více navzájem nezávislých prvků z kategorie znalost (to, co ví pouze uživatel), držení (to, co drží pouze uživatel) a inherence (to, čím uživatel je), kdy nesplněním jednoho z nich není ovlivněna spolehlivost ostatních; postup je navržen tak, aby byla chráněna důvěrnost ověřovacích údajů</t>
        </is>
      </c>
      <c r="BZ201" t="inlineStr">
        <is>
          <t>autentifikation baseret på anvendelse af to eller flere elementer, der kategoriseres som viden (noget, som kun brugeren ved), besiddelse (noget, som kun brugeren besidder) og iboende egenskab (noget, som brugeren er), og som er uafhængige, idet brud på et af dem ikke svækker de andres pålidelighed, og som desuden er udformet på en måde, der beskytter fortroligheden af autentifikationsdataene</t>
        </is>
      </c>
      <c r="CA201" t="inlineStr">
        <is>
          <t>Verfahren, das einem Zahlungsdienstleister die Überprüfung der Identität eines Kunden ermöglicht und das auf der Verwendung zweier oder mehrerer Elemente basiert, die als Wissen, Besitz und Inhärenz kategorisiert werden</t>
        </is>
      </c>
      <c r="CB201" t="inlineStr">
        <is>
          <t>Εξακρίβωση με βάση τη χρήση δύο ή περισσότερων στοιχείων που αφορούν γνώση (στοιχείο το οποίο μόνο ο χρήστης γνωρίζει), κατοχή (στοιχείο το οποίο μόνο ο χρήστης κατέχει) και κάποιο μοναδικό φυσικό χαρακτηριστικό του (στοιχείο το οποίο ο χρήστης είναι), στοιχεία τα οποία είναι ανεξάρτητα, ως προς το ότι η παραβίαση του ενός δεν θέτει σε κίνδυνο την αξιοπιστία των υπολοίπων, και η διαδικασία είναι σχεδιασμένη με τέτοιο τρόπο ώστε να προστατεύεται το απόρρητο των δεδομένων εξακρίβωσης.</t>
        </is>
      </c>
      <c r="CC201" t="inlineStr">
        <is>
          <t>authentication based on the use of two or more elements categorised as knowledge (something only the user knows), possession (something only the user possesses) and inherence (something the user is) that are independent, in that the breach of one does not compromise the reliability of the others, and is designed in such a way as to protect the confidentiality of the authentication data</t>
        </is>
      </c>
      <c r="CD201" t="inlineStr">
        <is>
          <t>Autenticación basada en la utilización de dos o más elementos categorizados como&lt;p&gt;- conocimiento (algo que solo conoce el usuario), &lt;/p&gt;&lt;p&gt;- posesión (algo que solo posee el usuario)&lt;/p&gt;&lt;p&gt;- e inherencia (algo que es el usuario),&lt;br&gt; que son independientes —es decir, que la vulneración de uno no compromete la fiabilidad de los demás—, y concebida de manera que se proteja la confidencialidad de los datos de autenticación.&lt;/p&gt;</t>
        </is>
      </c>
      <c r="CE201" t="inlineStr">
        <is>
          <t>autentimine, mille käigus kasutatakse kahte või enamat elementi, mis kuuluvad teadmise (miski, mida teab üksnes kasutaja), omamise (miski, mida omab üksnes kasutaja) või tunnuse (miski, mis on kasutajale omane) kategooriasse ja on sõltumatud, et neist ühe rikkumine ei ohustaks teiste usaldusväärsust, ning mille ülesehitus võimaldab kaitsta autentimisandmete konfidentsiaalsust</t>
        </is>
      </c>
      <c r="CF201" t="inlineStr">
        <is>
          <t>"Sähköisessä tunnistamisessa käytettävä menettely, joka perustuu vähintään kahteen kolmesta toisistaan riippumattomasta vaihtoehdosta&lt;br&gt;– Jokin, mitä vain maksupalvelun käyttäjä tietää(salasana, pin-koodi)&lt;br&gt;– Jokin, mitä vain maksupalvelun käyttäjällä on hallussaan(sirukortti, matkapuhelin, tunnistussovellus)&lt;br&gt;– Maksupalvelun käyttäjän yksilöivä ominaisuus(sormenjälki, kasvojen muoto, silmän iiris)"</t>
        </is>
      </c>
      <c r="CG201" t="inlineStr">
        <is>
          <t>procédure de validation de l'identification d'une personne physique ou morale reposant sur l'utilisation de deux éléments ou plus appartenant aux catégories "connaissance" (quelque chose que seul l'utilisateur connaît), "possession" (quelque chose que seul l'utilisateur possède) et "inhérence" (quelque chose que l'utilisateur est) et indépendants en ce sens que la compromission de l'un ne remet pas en question la fiabilité des autres, et qui est conçue de manière à protéger la confidentialité des données d'authentification</t>
        </is>
      </c>
      <c r="CH201" t="inlineStr">
        <is>
          <t/>
        </is>
      </c>
      <c r="CI201" t="inlineStr">
        <is>
          <t>autentifikacija na temelju uporabe dvaju ili više elemenata koji pripadaju u kategoriju znanja (nešto što samo korisnik zna), posjedovanja (nešto što samo korisnik posjeduje) i svojstvenosti (nešto što korisnik jest) koji su međusobno neovisni, što znači da kršenje jednog ne umanjuje pouzdanost drugih i koja je osmišljena na takav način da štiti povjerljivost podataka o autentifikaciji</t>
        </is>
      </c>
      <c r="CJ201" t="inlineStr">
        <is>
          <t>hitelesítés legalább két olyan, az ismeret (csak a szolgáltatást igénybe vevő által ismert információ), birtoklás (csak a szolgáltatást igénybe vevő által birtokolt dolog) és biológiai tulajdonság (a szolgáltatást igénybe vevő jellemzője) kategóriába sorolható elem felhasználása alapján, melyek egymástól függetlenek annyiban, hogy az egyik feltörése nem befolyásolja a többi megbízhatóságát, és az eljárás kialakítása révén az azonosítási adatok bizalmassága biztosított</t>
        </is>
      </c>
      <c r="CK201" t="inlineStr">
        <is>
          <t>nell'ambito dei servizi di pagamento, autenticazione basata sull'uso di due o più elementi, classificati nelle categorie della conoscenza (qualcosa che solo l'utente conosce), del possesso (qualcosa che solo l'utente possiede) e dell'inerenza (qualcosa che caratterizza l'utente), che sono indipendenti, in quanto la violazione di uno non compromette l'affidabilità degli altri, e che è concepita in modo tale da tutelare la riservatezza dei dati di autenticazione</t>
        </is>
      </c>
      <c r="CL201" t="inlineStr">
        <is>
          <t>autentiškumo patvirtinimas, grindžiamas dviejų ar daugiau elementų, kurie skirstomi į žinojimo (tai, ką žino tik vartotojas), turėjimo (tai, ką turi tik vartotojas) ir būdingumo (tai, kas būdinga vartotojui) kategorijas, ir yra nepriklausomi, nes vieną iš jų pažeidus nesumažėja kitų patikimumas, ir jo struktūra yra tokia, kad būtų užtikrintas autentiškumo patvirtinimo duomenų konfidencialumas</t>
        </is>
      </c>
      <c r="CM201" t="inlineStr">
        <is>
          <t>autentificēšana, izmantojot divus vai vairākus elementus, ko klasificē kā zināšanas (to, ko zina tikai lietotājs), valdījumu (to, kas ir tikai lietotāja valdījumā) un neatņemamas īpašības (lietotājam raksturīgas īpašības) un kas ir savstarpēji neatkarīgi, proti, neatbilstība vienam kritērijam neapdraud pārējo elementu uzticamību, un kas ir izstrādāti tā, lai nodrošinātu autentificēšanas datu konfidencialitātes aizsardzību</t>
        </is>
      </c>
      <c r="CN201" t="inlineStr">
        <is>
          <t>awtentikazzjoni bbażata fuq l-użu ta’ żewġ elementi jew iktar ikkategorizzati bħala għarfien (xi ħaġa li jaf biss l-utent), pussess (xi ħaġa li għandu biss l-utent) u inerenza (xi ħaġa li huwa l-utent) li huma indipendenti, fis-sens li l-ksur ta’ wieħed ma jikkompromettix l-affidabbiltà tal-oħrajn u hi mfassla b’tali mod li tipproteġi l-kunfidenzjalità tad-data tal-awtentikazzjoni</t>
        </is>
      </c>
      <c r="CO201" t="inlineStr">
        <is>
          <t>authenticatie met gebruikmaking van twee of meer factoren die worden aangemerkt als kennis (iets wat alleen de gebruiker weet, bv. een paswoord), bezit (iets wat alleen de gebruiker heeft, bv. een token of mobiele telefoon) en inherente eigenschap (iets wat de gebruiker is, bv. een vingerafdruk) en die onderling onafhankelijk zijn, in die zin dat compromittering van één ervan geen afbreuk doet aan de betrouwbaarheid van de andere en die zodanig is opgezet dat de vertrouwelijkheid van de authenticatiegegevens wordt beschermd</t>
        </is>
      </c>
      <c r="CP201" t="inlineStr">
        <is>
          <t>uwierzytelnianie w oparciu o zastosowanie co najmniej dwóch elementów należących do kategorii: wiedza (coś, co wie wyłącznie użytkownik), posiadanie (coś, co posiada wyłącznie użytkownik) i cechy klienta (coś, czym jest użytkownik), niezależnych w tym sensie, że naruszenie jednego z nich nie osłabia wiarygodności pozostałych, które to uwierzytelnianie jest zaprojektowane w sposób zapewniający ochronę poufności danych uwierzytelniających</t>
        </is>
      </c>
      <c r="CQ201" t="inlineStr">
        <is>
          <t>&lt;i&gt;&lt;b&gt;Autenticação&lt;/b&gt;&lt;/i&gt; [ &lt;a href="/entry/result/1484774/all" id="ENTRY_TO_ENTRY_CONVERTER" target="_blank"&gt;IATE:1484774&lt;/a&gt; ] da identidade de uma pessoa (cliente), baseada na utilização de dois ou mais elementos pertencentes às categorias &lt;i&gt;&lt;b&gt;conhecimento&lt;/b&gt;&lt;/i&gt; (algo que só o utilizador conhece), &lt;i&gt;&lt;b&gt;posse&lt;/b&gt;&lt;/i&gt; (algo que só o utilizador possui) e &lt;i&gt;&lt;b&gt;inerência&lt;/b&gt;&lt;/i&gt; (algo que o utilizador é) que são independentes, no sentido de que a violação de um destes elementos não compromete a fiabilidade dos demais, e que é concebido de modo a proteger a confidencialidade dos dados de autenticação.</t>
        </is>
      </c>
      <c r="CR201" t="inlineStr">
        <is>
          <t>autentificare care se bazează pe utilizarea a două sau mai multe elemente incluse în categoria cunoștințelor (ceva ce doar utilizatorul cunoaște), posesiei (ceva ce doar utilizatorul posedă) și inerenței (ceva ce reprezintă utilizatorul) care sunt independente, în sensul că neîndeplinirea unui element nu compromite fiabilitatea celorlalte elemente, și care sunt concepute în așa fel încât să protejeze confidențialitatea datelor de autentificare</t>
        </is>
      </c>
      <c r="CS201" t="inlineStr">
        <is>
          <t>autentifikácia na základe použitia dvoch alebo viacerých prvkov, ktoré sú kategorizované ako poznatok (niečo, čo vie len používateľ), vlastníctvo (niečo, čo má len používateľ) a inherencia (niečo, čím používateľ je) a sú nezávislé v tom zmysle, že narušenie jedného prvku nenaruší spoľahlivosť ostatných prvkov, pričom je vytvorená takým spôsobom, aby chránila dôvernosť autentifikačných údajov</t>
        </is>
      </c>
      <c r="CT201" t="inlineStr">
        <is>
          <t>avtentikacija z uporabo dveh ali več elementov, ki spadajo v kategorijo znanja (nekaj, kar ve samo uporabnik), lastništva (nekaj, kar je v izključni lasti uporabnika) in inherence (nekaj, kar uporabnik je), ki so med seboj neodvisni, kar pomeni, da kršitev enega elementa ne zmanjšuje zanesljivosti drugih, in so zasnovani na tak način, da varujejo zaupnost podatkov, ki se preverjajo</t>
        </is>
      </c>
      <c r="CU201" t="inlineStr">
        <is>
          <t>en autentisering som grundas på användning av två eller flera element, kategoriserade som kunskap (något som bara användaren vet), innehav (något som bara användaren har) och unik egenskap (något som användaren är), som är fristående från varandra så att det faktum att någon har kommit över ett av elementen inte äventyrar de andra elementens tillförlitlighet, och som är utformad för att skydda autentiseringsuppgifternas sekretess</t>
        </is>
      </c>
    </row>
    <row r="202">
      <c r="A202" s="1" t="str">
        <f>HYPERLINK("https://iate.europa.eu/entry/result/3561700/all", "3561700")</f>
        <v>3561700</v>
      </c>
      <c r="B202" t="inlineStr">
        <is>
          <t>FINANCE</t>
        </is>
      </c>
      <c r="C202" t="inlineStr">
        <is>
          <t>FINANCE|financial institutions and credit</t>
        </is>
      </c>
      <c r="D202" t="inlineStr">
        <is>
          <t>основна стопанска дейност</t>
        </is>
      </c>
      <c r="E202" t="inlineStr">
        <is>
          <t>4</t>
        </is>
      </c>
      <c r="F202" t="inlineStr">
        <is>
          <t/>
        </is>
      </c>
      <c r="G202" t="inlineStr">
        <is>
          <t>hlavní linie podnikání</t>
        </is>
      </c>
      <c r="H202" t="inlineStr">
        <is>
          <t>3</t>
        </is>
      </c>
      <c r="I202" t="inlineStr">
        <is>
          <t/>
        </is>
      </c>
      <c r="J202" t="inlineStr">
        <is>
          <t>centralt forretningsområde</t>
        </is>
      </c>
      <c r="K202" t="inlineStr">
        <is>
          <t>3</t>
        </is>
      </c>
      <c r="L202" t="inlineStr">
        <is>
          <t/>
        </is>
      </c>
      <c r="M202" t="inlineStr">
        <is>
          <t>Kerngeschäftsbereiche</t>
        </is>
      </c>
      <c r="N202" t="inlineStr">
        <is>
          <t>3</t>
        </is>
      </c>
      <c r="O202" t="inlineStr">
        <is>
          <t/>
        </is>
      </c>
      <c r="P202" t="inlineStr">
        <is>
          <t>βασικός επιχειρηματικός τομέας</t>
        </is>
      </c>
      <c r="Q202" t="inlineStr">
        <is>
          <t>3</t>
        </is>
      </c>
      <c r="R202" t="inlineStr">
        <is>
          <t/>
        </is>
      </c>
      <c r="S202" t="inlineStr">
        <is>
          <t>core business line</t>
        </is>
      </c>
      <c r="T202" t="inlineStr">
        <is>
          <t>3</t>
        </is>
      </c>
      <c r="U202" t="inlineStr">
        <is>
          <t/>
        </is>
      </c>
      <c r="V202" t="inlineStr">
        <is>
          <t>ramas de actividad principales</t>
        </is>
      </c>
      <c r="W202" t="inlineStr">
        <is>
          <t>3</t>
        </is>
      </c>
      <c r="X202" t="inlineStr">
        <is>
          <t/>
        </is>
      </c>
      <c r="Y202" t="inlineStr">
        <is>
          <t/>
        </is>
      </c>
      <c r="Z202" t="inlineStr">
        <is>
          <t/>
        </is>
      </c>
      <c r="AA202" t="inlineStr">
        <is>
          <t/>
        </is>
      </c>
      <c r="AB202" t="inlineStr">
        <is>
          <t>ydinliiketoiminta-alue</t>
        </is>
      </c>
      <c r="AC202" t="inlineStr">
        <is>
          <t>3</t>
        </is>
      </c>
      <c r="AD202" t="inlineStr">
        <is>
          <t/>
        </is>
      </c>
      <c r="AE202" t="inlineStr">
        <is>
          <t>activité fondamentale</t>
        </is>
      </c>
      <c r="AF202" t="inlineStr">
        <is>
          <t>2</t>
        </is>
      </c>
      <c r="AG202" t="inlineStr">
        <is>
          <t/>
        </is>
      </c>
      <c r="AH202" t="inlineStr">
        <is>
          <t>croílíne ghnó</t>
        </is>
      </c>
      <c r="AI202" t="inlineStr">
        <is>
          <t>3</t>
        </is>
      </c>
      <c r="AJ202" t="inlineStr">
        <is>
          <t/>
        </is>
      </c>
      <c r="AK202" t="inlineStr">
        <is>
          <t>temeljna linija poslovanja</t>
        </is>
      </c>
      <c r="AL202" t="inlineStr">
        <is>
          <t>4</t>
        </is>
      </c>
      <c r="AM202" t="inlineStr">
        <is>
          <t/>
        </is>
      </c>
      <c r="AN202" t="inlineStr">
        <is>
          <t>fő üzletág</t>
        </is>
      </c>
      <c r="AO202" t="inlineStr">
        <is>
          <t>4</t>
        </is>
      </c>
      <c r="AP202" t="inlineStr">
        <is>
          <t/>
        </is>
      </c>
      <c r="AQ202" t="inlineStr">
        <is>
          <t>linea di business principale</t>
        </is>
      </c>
      <c r="AR202" t="inlineStr">
        <is>
          <t>3</t>
        </is>
      </c>
      <c r="AS202" t="inlineStr">
        <is>
          <t/>
        </is>
      </c>
      <c r="AT202" t="inlineStr">
        <is>
          <t>pagrindinė verslo linija</t>
        </is>
      </c>
      <c r="AU202" t="inlineStr">
        <is>
          <t>3</t>
        </is>
      </c>
      <c r="AV202" t="inlineStr">
        <is>
          <t/>
        </is>
      </c>
      <c r="AW202" t="inlineStr">
        <is>
          <t>galvenā darbības joma</t>
        </is>
      </c>
      <c r="AX202" t="inlineStr">
        <is>
          <t>3</t>
        </is>
      </c>
      <c r="AY202" t="inlineStr">
        <is>
          <t/>
        </is>
      </c>
      <c r="AZ202" t="inlineStr">
        <is>
          <t>linja ta' negozju ewlenija</t>
        </is>
      </c>
      <c r="BA202" t="inlineStr">
        <is>
          <t>3</t>
        </is>
      </c>
      <c r="BB202" t="inlineStr">
        <is>
          <t/>
        </is>
      </c>
      <c r="BC202" t="inlineStr">
        <is>
          <t>kernbedrijfsonderdeel</t>
        </is>
      </c>
      <c r="BD202" t="inlineStr">
        <is>
          <t>3</t>
        </is>
      </c>
      <c r="BE202" t="inlineStr">
        <is>
          <t/>
        </is>
      </c>
      <c r="BF202" t="inlineStr">
        <is>
          <t>główna linia biznesowa</t>
        </is>
      </c>
      <c r="BG202" t="inlineStr">
        <is>
          <t>3</t>
        </is>
      </c>
      <c r="BH202" t="inlineStr">
        <is>
          <t/>
        </is>
      </c>
      <c r="BI202" t="inlineStr">
        <is>
          <t>linha de negócio crítica</t>
        </is>
      </c>
      <c r="BJ202" t="inlineStr">
        <is>
          <t>3</t>
        </is>
      </c>
      <c r="BK202" t="inlineStr">
        <is>
          <t/>
        </is>
      </c>
      <c r="BL202" t="inlineStr">
        <is>
          <t>linie de activitate esențială</t>
        </is>
      </c>
      <c r="BM202" t="inlineStr">
        <is>
          <t>3</t>
        </is>
      </c>
      <c r="BN202" t="inlineStr">
        <is>
          <t/>
        </is>
      </c>
      <c r="BO202" t="inlineStr">
        <is>
          <t>hlavná oblasť obchodnej činnosti</t>
        </is>
      </c>
      <c r="BP202" t="inlineStr">
        <is>
          <t>3</t>
        </is>
      </c>
      <c r="BQ202" t="inlineStr">
        <is>
          <t/>
        </is>
      </c>
      <c r="BR202" t="inlineStr">
        <is>
          <t>glavno poslovno področje</t>
        </is>
      </c>
      <c r="BS202" t="inlineStr">
        <is>
          <t>3</t>
        </is>
      </c>
      <c r="BT202" t="inlineStr">
        <is>
          <t/>
        </is>
      </c>
      <c r="BU202" t="inlineStr">
        <is>
          <t/>
        </is>
      </c>
      <c r="BV202" t="inlineStr">
        <is>
          <t/>
        </is>
      </c>
      <c r="BW202" t="inlineStr">
        <is>
          <t/>
        </is>
      </c>
      <c r="BX202" t="inlineStr">
        <is>
          <t>стопанска дейност и свързани с нея услуги, които представляват съществени източници на доходи или печалба или които имат друга добавена стойност за дадена институция или за група</t>
        </is>
      </c>
      <c r="BY202" t="inlineStr">
        <is>
          <t>obor podnikání a související služby, které pro instituci nebo skupinu, jíž je instituce součástí, představují podstatný zdroj příjmů, zisku či franšízové hodnoty</t>
        </is>
      </c>
      <c r="BZ202" t="inlineStr">
        <is>
          <t>forretningsområde og hertil knyttede ydelser, der repræsenterer væsentlige kilder til indtægter, fortjeneste eller franchiseværdi for et institut eller en koncern, som et institut er en del af</t>
        </is>
      </c>
      <c r="CA202" t="inlineStr">
        <is>
          <t>Geschäftsbereiche und damit verbundene Dienste, die für ein Institut oder eine Gruppe, der ein Institut angehört, wesentliche Quellen der Einnahmen, der Gewinne oder des Franchise-Werts darstellen</t>
        </is>
      </c>
      <c r="CB202" t="inlineStr">
        <is>
          <t>επιχειρηματικός τομέας ή συναφής υπηρεσία που αντιπροσωπεύει ουσιώδεις πηγές εισοδήματος, κέρδους ή αξίας δικαιόχρησης για ένα ίδρυμα ή για έναν όμιλο του οποίου το ίδρυμα αποτελεί μέρος</t>
        </is>
      </c>
      <c r="CC202" t="inlineStr">
        <is>
          <t>business line and associated services which represent material sources of revenue, profit or franchise value for an institution or for a group of which an institution forms part</t>
        </is>
      </c>
      <c r="CD202" t="inlineStr">
        <is>
          <t>Ramas de actividad y servicios asociados que representan importantes fuentes de ingresos, beneficios o valor de franquicia para una entidad o para el grupo del que la entidad forme parte.</t>
        </is>
      </c>
      <c r="CE202" t="inlineStr">
        <is>
          <t/>
        </is>
      </c>
      <c r="CF202" t="inlineStr">
        <is>
          <t>ne liiketoiminta-alueet ja niihin liittyvät palvelut, jotka edustavat laitokselle tai konsernille, johon laitos kuuluu, olennaisia tulon, voiton tai franchise-arvon lähteitä</t>
        </is>
      </c>
      <c r="CG202" t="inlineStr">
        <is>
          <t>activités et services associés qui représentent pour un établissement ou pour un groupe dont un établissement fait partie des sources importantes de revenus, de bénéfices ou de valeur de franchise</t>
        </is>
      </c>
      <c r="CH202" t="inlineStr">
        <is>
          <t/>
        </is>
      </c>
      <c r="CI202" t="inlineStr">
        <is>
          <t>znači poslovanje i pripadajuće usluge koje predstavljaju bitne izvore prihoda, dobiti ili vrijednosti franšize institucije ili grupe čiji je institucija sastavni dio</t>
        </is>
      </c>
      <c r="CJ202" t="inlineStr">
        <is>
          <t>azok az üzletágak és a hozzájuk kapcsolódó szolgáltatások, amelyek egy intézmény vagy csoport – amelynek az intézmény részét képezi – fő bevételi vagy nyereségforrását jelentik, illetve az új befektetésekből származó bevételek jelenértékének jelentős részét képviselik</t>
        </is>
      </c>
      <c r="CK202" t="inlineStr">
        <is>
          <t>linea di business con servizi connessi che rappresenta una fonte significative di entrate, utili o di valore di avviamento (franchise value) di un ente o di un gruppo di cui esso fa parte</t>
        </is>
      </c>
      <c r="CL202" t="inlineStr">
        <is>
          <t>verslo linija ir susijusi paslauga, kuri yra reikšmingas įstaigos arba grupės, kuriai ji priklauso, pajamų, pelno ar franšizės vertės šaltinis</t>
        </is>
      </c>
      <c r="CM202" t="inlineStr">
        <is>
          <t>darbības jomas un saistītie pakalpojumi, kas ir svarīgs iestādes vai grupas, kuras sastāvā ietilpst iestāde, ienākumu, peļņas vai franšīzes vērtības avots</t>
        </is>
      </c>
      <c r="CN202" t="inlineStr">
        <is>
          <t>linja ta' negozju u servizzi assoċjati li tirrappreżenta sorsi materjali ta' dħul, profitt jew valur tal-franchise għal istituzzjoni jew għal grupp li tifforma parti minnu l-istituzzjoni</t>
        </is>
      </c>
      <c r="CO202" t="inlineStr">
        <is>
          <t>bedrijfsonderdeel of daarmee samenhangende dienst die een materiële bron van inkomsten, winst of franchisewaarde vormt voor een instelling of voor een groep waarvan een instelling deel uitmaakt</t>
        </is>
      </c>
      <c r="CP202" t="inlineStr">
        <is>
          <t>linia biznesowa wraz z powiązanymi usługami, które stanowią dla instytucji lub grupy, w której skład wchodzi instytucja, istotne źródła przychodów, zysku lub wartości koncesji</t>
        </is>
      </c>
      <c r="CQ202" t="inlineStr">
        <is>
          <t>Linha de negócio e serviços associados que representam para uma instituição, ou para um grupo do qual faça parte, fontes importantes de rendimento, de lucro ou de valor de trespasse.</t>
        </is>
      </c>
      <c r="CR202" t="inlineStr">
        <is>
          <t>liniile de activitate și serviciile asociate care reprezintă importante surse de venit, de profit sau de valoare a francizei pentru o instituție sau pentru un grup din care face parte instituția</t>
        </is>
      </c>
      <c r="CS202" t="inlineStr">
        <is>
          <t>oblasť obchodnej činnosti a súvisiace služby, ktoré pre inštitúciu alebo skupinu, ktorej súčasťou je táto inštitúcia, predstavujú podstatné zdroje príjmov, zisku alebo hodnoty koncesie</t>
        </is>
      </c>
      <c r="CT202" t="inlineStr">
        <is>
          <t>poslovno področje in z njim povezane storitve, ki predstavljajo bistvene vire prihodka, dobička ali vrednosti franšize za institucijo ali skupino, katere del je institucija</t>
        </is>
      </c>
      <c r="CU202" t="inlineStr">
        <is>
          <t/>
        </is>
      </c>
    </row>
    <row r="203">
      <c r="A203" s="1" t="str">
        <f>HYPERLINK("https://iate.europa.eu/entry/result/117445/all", "117445")</f>
        <v>117445</v>
      </c>
      <c r="B203" t="inlineStr">
        <is>
          <t>BUSINESS AND COMPETITION;LAW</t>
        </is>
      </c>
      <c r="C203" t="inlineStr">
        <is>
          <t>BUSINESS AND COMPETITION;LAW</t>
        </is>
      </c>
      <c r="D203" t="inlineStr">
        <is>
          <t>антиконкурентна практика</t>
        </is>
      </c>
      <c r="E203" t="inlineStr">
        <is>
          <t>4</t>
        </is>
      </c>
      <c r="F203" t="inlineStr">
        <is>
          <t/>
        </is>
      </c>
      <c r="G203" t="inlineStr">
        <is>
          <t>protisoutěžní činnost|protisoutěžní jednání</t>
        </is>
      </c>
      <c r="H203" t="inlineStr">
        <is>
          <t>3|3</t>
        </is>
      </c>
      <c r="I203" t="inlineStr">
        <is>
          <t>|</t>
        </is>
      </c>
      <c r="J203" t="inlineStr">
        <is>
          <t>konkurrencebegrænsende aktivitet|konkurrencebegrænsende metode</t>
        </is>
      </c>
      <c r="K203" t="inlineStr">
        <is>
          <t>3|3</t>
        </is>
      </c>
      <c r="L203" t="inlineStr">
        <is>
          <t>|</t>
        </is>
      </c>
      <c r="M203" t="inlineStr">
        <is>
          <t>wettbewerbswidrige Praktiken|unlautere Praktiken|wettbewerbswidrige Verhaltensweisen|unlautere Geschäftspraktiken</t>
        </is>
      </c>
      <c r="N203" t="inlineStr">
        <is>
          <t>3|3|3|3</t>
        </is>
      </c>
      <c r="O203" t="inlineStr">
        <is>
          <t>|||</t>
        </is>
      </c>
      <c r="P203" t="inlineStr">
        <is>
          <t>πράξη που αντιβαίνει τον ανταγωνισμό|στρέβλωση του ανταγωνισμού|αντιανταγωνιστική πρακτική</t>
        </is>
      </c>
      <c r="Q203" t="inlineStr">
        <is>
          <t>3|3|3</t>
        </is>
      </c>
      <c r="R203" t="inlineStr">
        <is>
          <t>||</t>
        </is>
      </c>
      <c r="S203" t="inlineStr">
        <is>
          <t>anti-competitive arrangement|anticompetitive arrangement|anticompetitive activity|anti-competitive activity|anti-competitive practice|anticompetitive practice</t>
        </is>
      </c>
      <c r="T203" t="inlineStr">
        <is>
          <t>3|1|1|3|3|1</t>
        </is>
      </c>
      <c r="U203" t="inlineStr">
        <is>
          <t>|||||</t>
        </is>
      </c>
      <c r="V203" t="inlineStr">
        <is>
          <t>actividad contraria a las normas de competencia|práctica que atenta contra la competencia|práctica anticompetitiva</t>
        </is>
      </c>
      <c r="W203" t="inlineStr">
        <is>
          <t>3|3|3</t>
        </is>
      </c>
      <c r="X203" t="inlineStr">
        <is>
          <t>||</t>
        </is>
      </c>
      <c r="Y203" t="inlineStr">
        <is>
          <t/>
        </is>
      </c>
      <c r="Z203" t="inlineStr">
        <is>
          <t/>
        </is>
      </c>
      <c r="AA203" t="inlineStr">
        <is>
          <t/>
        </is>
      </c>
      <c r="AB203" t="inlineStr">
        <is>
          <t>kilpailun vastainen toimi</t>
        </is>
      </c>
      <c r="AC203" t="inlineStr">
        <is>
          <t>3</t>
        </is>
      </c>
      <c r="AD203" t="inlineStr">
        <is>
          <t/>
        </is>
      </c>
      <c r="AE203" t="inlineStr">
        <is>
          <t/>
        </is>
      </c>
      <c r="AF203" t="inlineStr">
        <is>
          <t/>
        </is>
      </c>
      <c r="AG203" t="inlineStr">
        <is>
          <t/>
        </is>
      </c>
      <c r="AH203" t="inlineStr">
        <is>
          <t/>
        </is>
      </c>
      <c r="AI203" t="inlineStr">
        <is>
          <t/>
        </is>
      </c>
      <c r="AJ203" t="inlineStr">
        <is>
          <t/>
        </is>
      </c>
      <c r="AK203" t="inlineStr">
        <is>
          <t/>
        </is>
      </c>
      <c r="AL203" t="inlineStr">
        <is>
          <t/>
        </is>
      </c>
      <c r="AM203" t="inlineStr">
        <is>
          <t/>
        </is>
      </c>
      <c r="AN203" t="inlineStr">
        <is>
          <t/>
        </is>
      </c>
      <c r="AO203" t="inlineStr">
        <is>
          <t/>
        </is>
      </c>
      <c r="AP203" t="inlineStr">
        <is>
          <t/>
        </is>
      </c>
      <c r="AQ203" t="inlineStr">
        <is>
          <t>pratica anticoncorrenziale|attività anticoncorrenziale</t>
        </is>
      </c>
      <c r="AR203" t="inlineStr">
        <is>
          <t>3|3</t>
        </is>
      </c>
      <c r="AS203" t="inlineStr">
        <is>
          <t>|</t>
        </is>
      </c>
      <c r="AT203" t="inlineStr">
        <is>
          <t>antikonkurenciniai veiksmai</t>
        </is>
      </c>
      <c r="AU203" t="inlineStr">
        <is>
          <t>3</t>
        </is>
      </c>
      <c r="AV203" t="inlineStr">
        <is>
          <t/>
        </is>
      </c>
      <c r="AW203" t="inlineStr">
        <is>
          <t/>
        </is>
      </c>
      <c r="AX203" t="inlineStr">
        <is>
          <t/>
        </is>
      </c>
      <c r="AY203" t="inlineStr">
        <is>
          <t/>
        </is>
      </c>
      <c r="AZ203" t="inlineStr">
        <is>
          <t>prattika antikompetittiva</t>
        </is>
      </c>
      <c r="BA203" t="inlineStr">
        <is>
          <t>2</t>
        </is>
      </c>
      <c r="BB203" t="inlineStr">
        <is>
          <t/>
        </is>
      </c>
      <c r="BC203" t="inlineStr">
        <is>
          <t>met de mededinging strijdige praktijken|concurrentiebeperkend gedrag|concurrentieverstorende afspraak|concurrentieverstorende activiteit</t>
        </is>
      </c>
      <c r="BD203" t="inlineStr">
        <is>
          <t>1|3|3|3</t>
        </is>
      </c>
      <c r="BE203" t="inlineStr">
        <is>
          <t>|||</t>
        </is>
      </c>
      <c r="BF203" t="inlineStr">
        <is>
          <t>praktyka ograniczająca konkurencję|porozumienie antykonkurencyjne|praktyka antykonkurencyjna|porozumienie ograniczające konkurencję|działanie antykonkurencyjne</t>
        </is>
      </c>
      <c r="BG203" t="inlineStr">
        <is>
          <t>3|3|3|3|3</t>
        </is>
      </c>
      <c r="BH203" t="inlineStr">
        <is>
          <t>||||</t>
        </is>
      </c>
      <c r="BI203" t="inlineStr">
        <is>
          <t>prática anticoncorrencial</t>
        </is>
      </c>
      <c r="BJ203" t="inlineStr">
        <is>
          <t>3</t>
        </is>
      </c>
      <c r="BK203" t="inlineStr">
        <is>
          <t/>
        </is>
      </c>
      <c r="BL203" t="inlineStr">
        <is>
          <t>practici anticoncurențiale</t>
        </is>
      </c>
      <c r="BM203" t="inlineStr">
        <is>
          <t>3</t>
        </is>
      </c>
      <c r="BN203" t="inlineStr">
        <is>
          <t/>
        </is>
      </c>
      <c r="BO203" t="inlineStr">
        <is>
          <t/>
        </is>
      </c>
      <c r="BP203" t="inlineStr">
        <is>
          <t/>
        </is>
      </c>
      <c r="BQ203" t="inlineStr">
        <is>
          <t/>
        </is>
      </c>
      <c r="BR203" t="inlineStr">
        <is>
          <t/>
        </is>
      </c>
      <c r="BS203" t="inlineStr">
        <is>
          <t/>
        </is>
      </c>
      <c r="BT203" t="inlineStr">
        <is>
          <t/>
        </is>
      </c>
      <c r="BU203" t="inlineStr">
        <is>
          <t>illojal konkurrens|verksamhet som strider mot konkurrensregler</t>
        </is>
      </c>
      <c r="BV203" t="inlineStr">
        <is>
          <t>1|3</t>
        </is>
      </c>
      <c r="BW203" t="inlineStr">
        <is>
          <t>|</t>
        </is>
      </c>
      <c r="BX203" t="inlineStr">
        <is>
          <t>широк кръг икономически действия, провеждани от дадено предприятие или група от предприятия с цел ограничаване на конкуренцията между стопанските субекти и запазване или засилване на собственото им положение на съответния пазар и печалбите, които извличат от него, без да предлагат стоки или услуги на по-ниска цена или с по-високо качество</t>
        </is>
      </c>
      <c r="BY203" t="inlineStr">
        <is>
          <t/>
        </is>
      </c>
      <c r="BZ203" t="inlineStr">
        <is>
          <t/>
        </is>
      </c>
      <c r="CA203" t="inlineStr">
        <is>
          <t>Verhaltensweisen, die gegen die EU-Wettbewerbsregeln des Binnenmarkts verstoßen bzw. mit diesen unvereinbar sind, da sie den Handel zwischen den EU-Mitgliedstaaten beeinträchtigen, verhindern oder verfälschen</t>
        </is>
      </c>
      <c r="CB203" t="inlineStr">
        <is>
          <t/>
        </is>
      </c>
      <c r="CC203" t="inlineStr">
        <is>
          <t>a wide range of business practices in which a firm or group of firms may engage in order to restrict inter-firm competition so as to maintain or increase their relative market position and profits without necessarily providing goods and services at a lower cost or of a higher quality</t>
        </is>
      </c>
      <c r="CD203" t="inlineStr">
        <is>
          <t>Cualquier práctica ilícita que vulnere las normas de competencia &lt;a href="/entry/result/841741/all" id="ENTRY_TO_ENTRY_CONVERTER" target="_blank"&gt;IATE:841741&lt;/a&gt; de un país o de una organización internacional, dando lugar a efectos perjudiciales para las empresas, para los consumidores o para ambos, o que viole, en general, las normas de la ética mercantil.</t>
        </is>
      </c>
      <c r="CE203" t="inlineStr">
        <is>
          <t/>
        </is>
      </c>
      <c r="CF203" t="inlineStr">
        <is>
          <t/>
        </is>
      </c>
      <c r="CG203" t="inlineStr">
        <is>
          <t/>
        </is>
      </c>
      <c r="CH203" t="inlineStr">
        <is>
          <t/>
        </is>
      </c>
      <c r="CI203" t="inlineStr">
        <is>
          <t/>
        </is>
      </c>
      <c r="CJ203" t="inlineStr">
        <is>
          <t/>
        </is>
      </c>
      <c r="CK203" t="inlineStr">
        <is>
          <t/>
        </is>
      </c>
      <c r="CL203" t="inlineStr">
        <is>
          <t/>
        </is>
      </c>
      <c r="CM203" t="inlineStr">
        <is>
          <t/>
        </is>
      </c>
      <c r="CN203" t="inlineStr">
        <is>
          <t/>
        </is>
      </c>
      <c r="CO203" t="inlineStr">
        <is>
          <t/>
        </is>
      </c>
      <c r="CP203" t="inlineStr">
        <is>
          <t>działanie naruszające reguły konkurencji, np. zawieranie
przez przedsiębiorców niedozwolonych porozumień horyzontalnych i wertykalnych;
nadużywanie pozycji dominującej; stosowanie uzgodnionych praktyk; nadmierna
koncentracja przedsiębiorców</t>
        </is>
      </c>
      <c r="CQ203" t="inlineStr">
        <is>
          <t/>
        </is>
      </c>
      <c r="CR203" t="inlineStr">
        <is>
          <t/>
        </is>
      </c>
      <c r="CS203" t="inlineStr">
        <is>
          <t/>
        </is>
      </c>
      <c r="CT203" t="inlineStr">
        <is>
          <t/>
        </is>
      </c>
      <c r="CU203" t="inlineStr">
        <is>
          <t/>
        </is>
      </c>
    </row>
    <row r="204">
      <c r="A204" s="1" t="str">
        <f>HYPERLINK("https://iate.europa.eu/entry/result/1568053/all", "1568053")</f>
        <v>1568053</v>
      </c>
      <c r="B204" t="inlineStr">
        <is>
          <t>FINANCE</t>
        </is>
      </c>
      <c r="C204" t="inlineStr">
        <is>
          <t>FINANCE|financial institutions and credit|banking</t>
        </is>
      </c>
      <c r="D204" t="inlineStr">
        <is>
          <t>банкови такси</t>
        </is>
      </c>
      <c r="E204" t="inlineStr">
        <is>
          <t>3</t>
        </is>
      </c>
      <c r="F204" t="inlineStr">
        <is>
          <t/>
        </is>
      </c>
      <c r="G204" t="inlineStr">
        <is>
          <t>bankovní poplatky</t>
        </is>
      </c>
      <c r="H204" t="inlineStr">
        <is>
          <t>1</t>
        </is>
      </c>
      <c r="I204" t="inlineStr">
        <is>
          <t/>
        </is>
      </c>
      <c r="J204" t="inlineStr">
        <is>
          <t>bankgebyr|bankomkostninger</t>
        </is>
      </c>
      <c r="K204" t="inlineStr">
        <is>
          <t>3|3</t>
        </is>
      </c>
      <c r="L204" t="inlineStr">
        <is>
          <t>|</t>
        </is>
      </c>
      <c r="M204" t="inlineStr">
        <is>
          <t>Bankspesen|Bankgebühr</t>
        </is>
      </c>
      <c r="N204" t="inlineStr">
        <is>
          <t>3|1</t>
        </is>
      </c>
      <c r="O204" t="inlineStr">
        <is>
          <t>|</t>
        </is>
      </c>
      <c r="P204" t="inlineStr">
        <is>
          <t>τραπεζικές προμήθειες|τραπεζικά έξοδα</t>
        </is>
      </c>
      <c r="Q204" t="inlineStr">
        <is>
          <t>3|3</t>
        </is>
      </c>
      <c r="R204" t="inlineStr">
        <is>
          <t>|</t>
        </is>
      </c>
      <c r="S204" t="inlineStr">
        <is>
          <t>bank charge|bank fee|banking charge|banking fee</t>
        </is>
      </c>
      <c r="T204" t="inlineStr">
        <is>
          <t>3|3|1|3</t>
        </is>
      </c>
      <c r="U204" t="inlineStr">
        <is>
          <t>|||</t>
        </is>
      </c>
      <c r="V204" t="inlineStr">
        <is>
          <t>gasto bancario</t>
        </is>
      </c>
      <c r="W204" t="inlineStr">
        <is>
          <t>1</t>
        </is>
      </c>
      <c r="X204" t="inlineStr">
        <is>
          <t/>
        </is>
      </c>
      <c r="Y204" t="inlineStr">
        <is>
          <t/>
        </is>
      </c>
      <c r="Z204" t="inlineStr">
        <is>
          <t/>
        </is>
      </c>
      <c r="AA204" t="inlineStr">
        <is>
          <t/>
        </is>
      </c>
      <c r="AB204" t="inlineStr">
        <is>
          <t>pankkien palvelumaksut|pankkikulu</t>
        </is>
      </c>
      <c r="AC204" t="inlineStr">
        <is>
          <t>1|3</t>
        </is>
      </c>
      <c r="AD204" t="inlineStr">
        <is>
          <t>|</t>
        </is>
      </c>
      <c r="AE204" t="inlineStr">
        <is>
          <t>frais de banque|frais bancaires|agio</t>
        </is>
      </c>
      <c r="AF204" t="inlineStr">
        <is>
          <t>3|1|1</t>
        </is>
      </c>
      <c r="AG204" t="inlineStr">
        <is>
          <t>||</t>
        </is>
      </c>
      <c r="AH204" t="inlineStr">
        <is>
          <t>táille bhainc</t>
        </is>
      </c>
      <c r="AI204" t="inlineStr">
        <is>
          <t>3</t>
        </is>
      </c>
      <c r="AJ204" t="inlineStr">
        <is>
          <t/>
        </is>
      </c>
      <c r="AK204" t="inlineStr">
        <is>
          <t>bankovna naknada|bankovni troškovi</t>
        </is>
      </c>
      <c r="AL204" t="inlineStr">
        <is>
          <t>2|2</t>
        </is>
      </c>
      <c r="AM204" t="inlineStr">
        <is>
          <t>|</t>
        </is>
      </c>
      <c r="AN204" t="inlineStr">
        <is>
          <t/>
        </is>
      </c>
      <c r="AO204" t="inlineStr">
        <is>
          <t/>
        </is>
      </c>
      <c r="AP204" t="inlineStr">
        <is>
          <t/>
        </is>
      </c>
      <c r="AQ204" t="inlineStr">
        <is>
          <t>spese bancarie|commissione bancaria|commissioni bancarie</t>
        </is>
      </c>
      <c r="AR204" t="inlineStr">
        <is>
          <t>3|1|3</t>
        </is>
      </c>
      <c r="AS204" t="inlineStr">
        <is>
          <t>||</t>
        </is>
      </c>
      <c r="AT204" t="inlineStr">
        <is>
          <t>banko mokesčiai|mokesčiai už banko paslaugas</t>
        </is>
      </c>
      <c r="AU204" t="inlineStr">
        <is>
          <t>3|3</t>
        </is>
      </c>
      <c r="AV204" t="inlineStr">
        <is>
          <t>|</t>
        </is>
      </c>
      <c r="AW204" t="inlineStr">
        <is>
          <t/>
        </is>
      </c>
      <c r="AX204" t="inlineStr">
        <is>
          <t/>
        </is>
      </c>
      <c r="AY204" t="inlineStr">
        <is>
          <t/>
        </is>
      </c>
      <c r="AZ204" t="inlineStr">
        <is>
          <t/>
        </is>
      </c>
      <c r="BA204" t="inlineStr">
        <is>
          <t/>
        </is>
      </c>
      <c r="BB204" t="inlineStr">
        <is>
          <t/>
        </is>
      </c>
      <c r="BC204" t="inlineStr">
        <is>
          <t>bankkosten</t>
        </is>
      </c>
      <c r="BD204" t="inlineStr">
        <is>
          <t>3</t>
        </is>
      </c>
      <c r="BE204" t="inlineStr">
        <is>
          <t/>
        </is>
      </c>
      <c r="BF204" t="inlineStr">
        <is>
          <t>opłaty bankowe</t>
        </is>
      </c>
      <c r="BG204" t="inlineStr">
        <is>
          <t>3</t>
        </is>
      </c>
      <c r="BH204" t="inlineStr">
        <is>
          <t/>
        </is>
      </c>
      <c r="BI204" t="inlineStr">
        <is>
          <t>encargos bancários|ágio|despesas bancárias|comissão bancária</t>
        </is>
      </c>
      <c r="BJ204" t="inlineStr">
        <is>
          <t>3|1|3|1</t>
        </is>
      </c>
      <c r="BK204" t="inlineStr">
        <is>
          <t>|||</t>
        </is>
      </c>
      <c r="BL204" t="inlineStr">
        <is>
          <t>comision bancar</t>
        </is>
      </c>
      <c r="BM204" t="inlineStr">
        <is>
          <t>3</t>
        </is>
      </c>
      <c r="BN204" t="inlineStr">
        <is>
          <t/>
        </is>
      </c>
      <c r="BO204" t="inlineStr">
        <is>
          <t/>
        </is>
      </c>
      <c r="BP204" t="inlineStr">
        <is>
          <t/>
        </is>
      </c>
      <c r="BQ204" t="inlineStr">
        <is>
          <t/>
        </is>
      </c>
      <c r="BR204" t="inlineStr">
        <is>
          <t>bančni stroški</t>
        </is>
      </c>
      <c r="BS204" t="inlineStr">
        <is>
          <t>3</t>
        </is>
      </c>
      <c r="BT204" t="inlineStr">
        <is>
          <t/>
        </is>
      </c>
      <c r="BU204" t="inlineStr">
        <is>
          <t>bankkostnader</t>
        </is>
      </c>
      <c r="BV204" t="inlineStr">
        <is>
          <t>3</t>
        </is>
      </c>
      <c r="BW204" t="inlineStr">
        <is>
          <t/>
        </is>
      </c>
      <c r="BX204" t="inlineStr">
        <is>
          <t>таксите, които банката събира при обслужване на операциите на своите клиенти</t>
        </is>
      </c>
      <c r="BY204" t="inlineStr">
        <is>
          <t/>
        </is>
      </c>
      <c r="BZ204" t="inlineStr">
        <is>
          <t>alle omkostninger forbundet med bankforretninger bortset fra renter</t>
        </is>
      </c>
      <c r="CA204" t="inlineStr">
        <is>
          <t>alle Kosten aus Bankgeschäften, mit Ausnahme der Zinsen</t>
        </is>
      </c>
      <c r="CB204" t="inlineStr">
        <is>
          <t>επιβάρυνση σε βάρος πελάτη τράπεζας για την εξυπηρέτηση του λογαριασμού του ή για παροχή υπηρεσιών</t>
        </is>
      </c>
      <c r="CC204" t="inlineStr">
        <is>
          <t>fee levied on an account by a financial institution</t>
        </is>
      </c>
      <c r="CD204" t="inlineStr">
        <is>
          <t/>
        </is>
      </c>
      <c r="CE204" t="inlineStr">
        <is>
          <t/>
        </is>
      </c>
      <c r="CF204" t="inlineStr">
        <is>
          <t>mikä tahansa pankkiasioimisesta aiheutunut kulu korkoja lukuunottamatta</t>
        </is>
      </c>
      <c r="CG204" t="inlineStr">
        <is>
          <t>ensemble des frais entraînés par les opérations bancaires, à l'exclusion des intérêts</t>
        </is>
      </c>
      <c r="CH204" t="inlineStr">
        <is>
          <t/>
        </is>
      </c>
      <c r="CI204" t="inlineStr">
        <is>
          <t/>
        </is>
      </c>
      <c r="CJ204" t="inlineStr">
        <is>
          <t/>
        </is>
      </c>
      <c r="CK204" t="inlineStr">
        <is>
          <t>insieme delle spese relative alle operazioni con le banche, ad eccezione degli interessi</t>
        </is>
      </c>
      <c r="CL204" t="inlineStr">
        <is>
          <t/>
        </is>
      </c>
      <c r="CM204" t="inlineStr">
        <is>
          <t/>
        </is>
      </c>
      <c r="CN204" t="inlineStr">
        <is>
          <t/>
        </is>
      </c>
      <c r="CO204" t="inlineStr">
        <is>
          <t>alle kosten voortvloeiend uit banktransakties, met uitzondering van interest</t>
        </is>
      </c>
      <c r="CP204" t="inlineStr">
        <is>
          <t>należność pobierana przez bank za czynności dokonywane na rzecz klienta</t>
        </is>
      </c>
      <c r="CQ204" t="inlineStr">
        <is>
          <t>conjunto das despesas originadas pelas operações bancárias, com exclusão de juros</t>
        </is>
      </c>
      <c r="CR204" t="inlineStr">
        <is>
          <t>renumerație percepută de bancă pentru serviciile prestate în favoarea clientului său</t>
        </is>
      </c>
      <c r="CS204" t="inlineStr">
        <is>
          <t/>
        </is>
      </c>
      <c r="CT204" t="inlineStr">
        <is>
          <t/>
        </is>
      </c>
      <c r="CU204" t="inlineStr">
        <is>
          <t/>
        </is>
      </c>
    </row>
    <row r="205">
      <c r="A205" s="1" t="str">
        <f>HYPERLINK("https://iate.europa.eu/entry/result/159283/all", "159283")</f>
        <v>159283</v>
      </c>
      <c r="B205" t="inlineStr">
        <is>
          <t>FINANCE;BUSINESS AND COMPETITION</t>
        </is>
      </c>
      <c r="C205" t="inlineStr">
        <is>
          <t>FINANCE;BUSINESS AND COMPETITION|accounting</t>
        </is>
      </c>
      <c r="D205" t="inlineStr">
        <is>
          <t/>
        </is>
      </c>
      <c r="E205" t="inlineStr">
        <is>
          <t/>
        </is>
      </c>
      <c r="F205" t="inlineStr">
        <is>
          <t/>
        </is>
      </c>
      <c r="G205" t="inlineStr">
        <is>
          <t>auditní stopa</t>
        </is>
      </c>
      <c r="H205" t="inlineStr">
        <is>
          <t>3</t>
        </is>
      </c>
      <c r="I205" t="inlineStr">
        <is>
          <t>preferred</t>
        </is>
      </c>
      <c r="J205" t="inlineStr">
        <is>
          <t>revisionsspor</t>
        </is>
      </c>
      <c r="K205" t="inlineStr">
        <is>
          <t>3</t>
        </is>
      </c>
      <c r="L205" t="inlineStr">
        <is>
          <t/>
        </is>
      </c>
      <c r="M205" t="inlineStr">
        <is>
          <t>Prüfpfad</t>
        </is>
      </c>
      <c r="N205" t="inlineStr">
        <is>
          <t>3</t>
        </is>
      </c>
      <c r="O205" t="inlineStr">
        <is>
          <t/>
        </is>
      </c>
      <c r="P205" t="inlineStr">
        <is>
          <t>διαδρομή ελέγχου</t>
        </is>
      </c>
      <c r="Q205" t="inlineStr">
        <is>
          <t>3</t>
        </is>
      </c>
      <c r="R205" t="inlineStr">
        <is>
          <t/>
        </is>
      </c>
      <c r="S205" t="inlineStr">
        <is>
          <t>audit trail</t>
        </is>
      </c>
      <c r="T205" t="inlineStr">
        <is>
          <t>3</t>
        </is>
      </c>
      <c r="U205" t="inlineStr">
        <is>
          <t/>
        </is>
      </c>
      <c r="V205" t="inlineStr">
        <is>
          <t>pista de auditoría</t>
        </is>
      </c>
      <c r="W205" t="inlineStr">
        <is>
          <t>3</t>
        </is>
      </c>
      <c r="X205" t="inlineStr">
        <is>
          <t/>
        </is>
      </c>
      <c r="Y205" t="inlineStr">
        <is>
          <t/>
        </is>
      </c>
      <c r="Z205" t="inlineStr">
        <is>
          <t/>
        </is>
      </c>
      <c r="AA205" t="inlineStr">
        <is>
          <t/>
        </is>
      </c>
      <c r="AB205" t="inlineStr">
        <is>
          <t>kirjausketju|jäljitysketju</t>
        </is>
      </c>
      <c r="AC205" t="inlineStr">
        <is>
          <t>3|3</t>
        </is>
      </c>
      <c r="AD205" t="inlineStr">
        <is>
          <t>|</t>
        </is>
      </c>
      <c r="AE205" t="inlineStr">
        <is>
          <t>piste de révision|piste d'audit</t>
        </is>
      </c>
      <c r="AF205" t="inlineStr">
        <is>
          <t>3|3</t>
        </is>
      </c>
      <c r="AG205" t="inlineStr">
        <is>
          <t>|</t>
        </is>
      </c>
      <c r="AH205" t="inlineStr">
        <is>
          <t/>
        </is>
      </c>
      <c r="AI205" t="inlineStr">
        <is>
          <t/>
        </is>
      </c>
      <c r="AJ205" t="inlineStr">
        <is>
          <t/>
        </is>
      </c>
      <c r="AK205" t="inlineStr">
        <is>
          <t/>
        </is>
      </c>
      <c r="AL205" t="inlineStr">
        <is>
          <t/>
        </is>
      </c>
      <c r="AM205" t="inlineStr">
        <is>
          <t/>
        </is>
      </c>
      <c r="AN205" t="inlineStr">
        <is>
          <t/>
        </is>
      </c>
      <c r="AO205" t="inlineStr">
        <is>
          <t/>
        </is>
      </c>
      <c r="AP205" t="inlineStr">
        <is>
          <t/>
        </is>
      </c>
      <c r="AQ205" t="inlineStr">
        <is>
          <t>pista di controllo</t>
        </is>
      </c>
      <c r="AR205" t="inlineStr">
        <is>
          <t>3</t>
        </is>
      </c>
      <c r="AS205" t="inlineStr">
        <is>
          <t/>
        </is>
      </c>
      <c r="AT205" t="inlineStr">
        <is>
          <t/>
        </is>
      </c>
      <c r="AU205" t="inlineStr">
        <is>
          <t/>
        </is>
      </c>
      <c r="AV205" t="inlineStr">
        <is>
          <t/>
        </is>
      </c>
      <c r="AW205" t="inlineStr">
        <is>
          <t/>
        </is>
      </c>
      <c r="AX205" t="inlineStr">
        <is>
          <t/>
        </is>
      </c>
      <c r="AY205" t="inlineStr">
        <is>
          <t/>
        </is>
      </c>
      <c r="AZ205" t="inlineStr">
        <is>
          <t>rendikont tal-entrati</t>
        </is>
      </c>
      <c r="BA205" t="inlineStr">
        <is>
          <t>3</t>
        </is>
      </c>
      <c r="BB205" t="inlineStr">
        <is>
          <t/>
        </is>
      </c>
      <c r="BC205" t="inlineStr">
        <is>
          <t>controlespoor</t>
        </is>
      </c>
      <c r="BD205" t="inlineStr">
        <is>
          <t>3</t>
        </is>
      </c>
      <c r="BE205" t="inlineStr">
        <is>
          <t/>
        </is>
      </c>
      <c r="BF205" t="inlineStr">
        <is>
          <t>ścieżka audytu</t>
        </is>
      </c>
      <c r="BG205" t="inlineStr">
        <is>
          <t>3</t>
        </is>
      </c>
      <c r="BH205" t="inlineStr">
        <is>
          <t/>
        </is>
      </c>
      <c r="BI205" t="inlineStr">
        <is>
          <t>pista de controlo</t>
        </is>
      </c>
      <c r="BJ205" t="inlineStr">
        <is>
          <t>3</t>
        </is>
      </c>
      <c r="BK205" t="inlineStr">
        <is>
          <t/>
        </is>
      </c>
      <c r="BL205" t="inlineStr">
        <is>
          <t/>
        </is>
      </c>
      <c r="BM205" t="inlineStr">
        <is>
          <t/>
        </is>
      </c>
      <c r="BN205" t="inlineStr">
        <is>
          <t/>
        </is>
      </c>
      <c r="BO205" t="inlineStr">
        <is>
          <t>audítorský záznam</t>
        </is>
      </c>
      <c r="BP205" t="inlineStr">
        <is>
          <t>3</t>
        </is>
      </c>
      <c r="BQ205" t="inlineStr">
        <is>
          <t/>
        </is>
      </c>
      <c r="BR205" t="inlineStr">
        <is>
          <t/>
        </is>
      </c>
      <c r="BS205" t="inlineStr">
        <is>
          <t/>
        </is>
      </c>
      <c r="BT205" t="inlineStr">
        <is>
          <t/>
        </is>
      </c>
      <c r="BU205" t="inlineStr">
        <is>
          <t/>
        </is>
      </c>
      <c r="BV205" t="inlineStr">
        <is>
          <t/>
        </is>
      </c>
      <c r="BW205" t="inlineStr">
        <is>
          <t/>
        </is>
      </c>
      <c r="BX205" t="inlineStr">
        <is>
          <t/>
        </is>
      </c>
      <c r="BY205" t="inlineStr">
        <is>
          <t/>
        </is>
      </c>
      <c r="BZ205" t="inlineStr">
        <is>
          <t/>
        </is>
      </c>
      <c r="CA205" t="inlineStr">
        <is>
          <t/>
        </is>
      </c>
      <c r="CB205" t="inlineStr">
        <is>
          <t/>
        </is>
      </c>
      <c r="CC205" t="inlineStr">
        <is>
          <t>the documents, computer files or other records examined during an audit, showing how transactions are handled by a particular company</t>
        </is>
      </c>
      <c r="CD205" t="inlineStr">
        <is>
          <t/>
        </is>
      </c>
      <c r="CE205" t="inlineStr">
        <is>
          <t/>
        </is>
      </c>
      <c r="CF205" t="inlineStr">
        <is>
          <t/>
        </is>
      </c>
      <c r="CG205" t="inlineStr">
        <is>
          <t/>
        </is>
      </c>
      <c r="CH205" t="inlineStr">
        <is>
          <t/>
        </is>
      </c>
      <c r="CI205" t="inlineStr">
        <is>
          <t/>
        </is>
      </c>
      <c r="CJ205" t="inlineStr">
        <is>
          <t/>
        </is>
      </c>
      <c r="CK205" t="inlineStr">
        <is>
          <t/>
        </is>
      </c>
      <c r="CL205" t="inlineStr">
        <is>
          <t/>
        </is>
      </c>
      <c r="CM205" t="inlineStr">
        <is>
          <t/>
        </is>
      </c>
      <c r="CN205" t="inlineStr">
        <is>
          <t>Reġistru fi stadji li permezz tiegħu d -dejta dwar kontijiet tkun tista' tiġi ntraċċata sa mill-orġini tagħha.</t>
        </is>
      </c>
      <c r="CO205" t="inlineStr">
        <is>
          <t/>
        </is>
      </c>
      <c r="CP205" t="inlineStr">
        <is>
          <t>złożony dokument, który
powinien zawierać jak najbardziej przejrzysty opis przebiegu operacji
finansowej, gospodarczej lub procesu od samego początku, w trakcie ich trwania
po zakończenie, z opisem sposobu dokumentowania i kontroli tych operacji;</t>
        </is>
      </c>
      <c r="CQ205" t="inlineStr">
        <is>
          <t/>
        </is>
      </c>
      <c r="CR205" t="inlineStr">
        <is>
          <t/>
        </is>
      </c>
      <c r="CS205" t="inlineStr">
        <is>
          <t/>
        </is>
      </c>
      <c r="CT205" t="inlineStr">
        <is>
          <t/>
        </is>
      </c>
      <c r="CU205" t="inlineStr">
        <is>
          <t/>
        </is>
      </c>
    </row>
    <row r="206">
      <c r="A206" s="1" t="str">
        <f>HYPERLINK("https://iate.europa.eu/entry/result/3579067/all", "3579067")</f>
        <v>3579067</v>
      </c>
      <c r="B206" t="inlineStr">
        <is>
          <t>FINANCE</t>
        </is>
      </c>
      <c r="C206" t="inlineStr">
        <is>
          <t>FINANCE</t>
        </is>
      </c>
      <c r="D206" t="inlineStr">
        <is>
          <t/>
        </is>
      </c>
      <c r="E206" t="inlineStr">
        <is>
          <t/>
        </is>
      </c>
      <c r="F206" t="inlineStr">
        <is>
          <t/>
        </is>
      </c>
      <c r="G206" t="inlineStr">
        <is>
          <t/>
        </is>
      </c>
      <c r="H206" t="inlineStr">
        <is>
          <t/>
        </is>
      </c>
      <c r="I206" t="inlineStr">
        <is>
          <t/>
        </is>
      </c>
      <c r="J206" t="inlineStr">
        <is>
          <t/>
        </is>
      </c>
      <c r="K206" t="inlineStr">
        <is>
          <t/>
        </is>
      </c>
      <c r="L206" t="inlineStr">
        <is>
          <t/>
        </is>
      </c>
      <c r="M206" t="inlineStr">
        <is>
          <t/>
        </is>
      </c>
      <c r="N206" t="inlineStr">
        <is>
          <t/>
        </is>
      </c>
      <c r="O206" t="inlineStr">
        <is>
          <t/>
        </is>
      </c>
      <c r="P206" t="inlineStr">
        <is>
          <t>προμήθεια εκτέλεσης εντολών|τέλη εκτέλεσης</t>
        </is>
      </c>
      <c r="Q206" t="inlineStr">
        <is>
          <t>3|3</t>
        </is>
      </c>
      <c r="R206" t="inlineStr">
        <is>
          <t>|</t>
        </is>
      </c>
      <c r="S206" t="inlineStr">
        <is>
          <t>execution fee</t>
        </is>
      </c>
      <c r="T206" t="inlineStr">
        <is>
          <t>3</t>
        </is>
      </c>
      <c r="U206" t="inlineStr">
        <is>
          <t/>
        </is>
      </c>
      <c r="V206" t="inlineStr">
        <is>
          <t/>
        </is>
      </c>
      <c r="W206" t="inlineStr">
        <is>
          <t/>
        </is>
      </c>
      <c r="X206" t="inlineStr">
        <is>
          <t/>
        </is>
      </c>
      <c r="Y206" t="inlineStr">
        <is>
          <t/>
        </is>
      </c>
      <c r="Z206" t="inlineStr">
        <is>
          <t/>
        </is>
      </c>
      <c r="AA206" t="inlineStr">
        <is>
          <t/>
        </is>
      </c>
      <c r="AB206" t="inlineStr">
        <is>
          <t/>
        </is>
      </c>
      <c r="AC206" t="inlineStr">
        <is>
          <t/>
        </is>
      </c>
      <c r="AD206" t="inlineStr">
        <is>
          <t/>
        </is>
      </c>
      <c r="AE206" t="inlineStr">
        <is>
          <t>frais d’exécution</t>
        </is>
      </c>
      <c r="AF206" t="inlineStr">
        <is>
          <t>2</t>
        </is>
      </c>
      <c r="AG206" t="inlineStr">
        <is>
          <t/>
        </is>
      </c>
      <c r="AH206" t="inlineStr">
        <is>
          <t/>
        </is>
      </c>
      <c r="AI206" t="inlineStr">
        <is>
          <t/>
        </is>
      </c>
      <c r="AJ206" t="inlineStr">
        <is>
          <t/>
        </is>
      </c>
      <c r="AK206" t="inlineStr">
        <is>
          <t/>
        </is>
      </c>
      <c r="AL206" t="inlineStr">
        <is>
          <t/>
        </is>
      </c>
      <c r="AM206" t="inlineStr">
        <is>
          <t/>
        </is>
      </c>
      <c r="AN206" t="inlineStr">
        <is>
          <t/>
        </is>
      </c>
      <c r="AO206" t="inlineStr">
        <is>
          <t/>
        </is>
      </c>
      <c r="AP206" t="inlineStr">
        <is>
          <t/>
        </is>
      </c>
      <c r="AQ206" t="inlineStr">
        <is>
          <t>commissioni di esecuzione</t>
        </is>
      </c>
      <c r="AR206" t="inlineStr">
        <is>
          <t>3</t>
        </is>
      </c>
      <c r="AS206" t="inlineStr">
        <is>
          <t/>
        </is>
      </c>
      <c r="AT206" t="inlineStr">
        <is>
          <t/>
        </is>
      </c>
      <c r="AU206" t="inlineStr">
        <is>
          <t/>
        </is>
      </c>
      <c r="AV206" t="inlineStr">
        <is>
          <t/>
        </is>
      </c>
      <c r="AW206" t="inlineStr">
        <is>
          <t/>
        </is>
      </c>
      <c r="AX206" t="inlineStr">
        <is>
          <t/>
        </is>
      </c>
      <c r="AY206" t="inlineStr">
        <is>
          <t/>
        </is>
      </c>
      <c r="AZ206" t="inlineStr">
        <is>
          <t/>
        </is>
      </c>
      <c r="BA206" t="inlineStr">
        <is>
          <t/>
        </is>
      </c>
      <c r="BB206" t="inlineStr">
        <is>
          <t/>
        </is>
      </c>
      <c r="BC206" t="inlineStr">
        <is>
          <t/>
        </is>
      </c>
      <c r="BD206" t="inlineStr">
        <is>
          <t/>
        </is>
      </c>
      <c r="BE206" t="inlineStr">
        <is>
          <t/>
        </is>
      </c>
      <c r="BF206" t="inlineStr">
        <is>
          <t>opłata za wykonanie zlecenia|opłata za wykonanie transakcji</t>
        </is>
      </c>
      <c r="BG206" t="inlineStr">
        <is>
          <t>3|3</t>
        </is>
      </c>
      <c r="BH206" t="inlineStr">
        <is>
          <t>|</t>
        </is>
      </c>
      <c r="BI206" t="inlineStr">
        <is>
          <t/>
        </is>
      </c>
      <c r="BJ206" t="inlineStr">
        <is>
          <t/>
        </is>
      </c>
      <c r="BK206" t="inlineStr">
        <is>
          <t/>
        </is>
      </c>
      <c r="BL206" t="inlineStr">
        <is>
          <t/>
        </is>
      </c>
      <c r="BM206" t="inlineStr">
        <is>
          <t/>
        </is>
      </c>
      <c r="BN206" t="inlineStr">
        <is>
          <t/>
        </is>
      </c>
      <c r="BO206" t="inlineStr">
        <is>
          <t/>
        </is>
      </c>
      <c r="BP206" t="inlineStr">
        <is>
          <t/>
        </is>
      </c>
      <c r="BQ206" t="inlineStr">
        <is>
          <t/>
        </is>
      </c>
      <c r="BR206" t="inlineStr">
        <is>
          <t/>
        </is>
      </c>
      <c r="BS206" t="inlineStr">
        <is>
          <t/>
        </is>
      </c>
      <c r="BT206" t="inlineStr">
        <is>
          <t/>
        </is>
      </c>
      <c r="BU206" t="inlineStr">
        <is>
          <t/>
        </is>
      </c>
      <c r="BV206" t="inlineStr">
        <is>
          <t/>
        </is>
      </c>
      <c r="BW206" t="inlineStr">
        <is>
          <t/>
        </is>
      </c>
      <c r="BX206" t="inlineStr">
        <is>
          <t/>
        </is>
      </c>
      <c r="BY206" t="inlineStr">
        <is>
          <t/>
        </is>
      </c>
      <c r="BZ206" t="inlineStr">
        <is>
          <t/>
        </is>
      </c>
      <c r="CA206" t="inlineStr">
        <is>
          <t/>
        </is>
      </c>
      <c r="CB206" t="inlineStr">
        <is>
          <t/>
        </is>
      </c>
      <c r="CC206" t="inlineStr">
        <is>
          <t>fees directly related to the execution of a transaction by a member or participant of a trading venue, including the fees for the submission, modification, cancellation or execution of orders and quotes</t>
        </is>
      </c>
      <c r="CD206" t="inlineStr">
        <is>
          <t/>
        </is>
      </c>
      <c r="CE206" t="inlineStr">
        <is>
          <t/>
        </is>
      </c>
      <c r="CF206" t="inlineStr">
        <is>
          <t/>
        </is>
      </c>
      <c r="CG206" t="inlineStr">
        <is>
          <t>dépenses liées
 à l’exécution d’un ordre d’un client ou pour le compte d’un client</t>
        </is>
      </c>
      <c r="CH206" t="inlineStr">
        <is>
          <t/>
        </is>
      </c>
      <c r="CI206" t="inlineStr">
        <is>
          <t/>
        </is>
      </c>
      <c r="CJ206" t="inlineStr">
        <is>
          <t/>
        </is>
      </c>
      <c r="CK206" t="inlineStr">
        <is>
          <t>spese direttamente e indirettamente correlate all'esecuzione
dell'ordine del cliente</t>
        </is>
      </c>
      <c r="CL206" t="inlineStr">
        <is>
          <t/>
        </is>
      </c>
      <c r="CM206" t="inlineStr">
        <is>
          <t/>
        </is>
      </c>
      <c r="CN206" t="inlineStr">
        <is>
          <t/>
        </is>
      </c>
      <c r="CO206" t="inlineStr">
        <is>
          <t/>
        </is>
      </c>
      <c r="CP206" t="inlineStr">
        <is>
          <t>opłata bezpośrednio związana z wykonaniem
transakcji przez członka lub uczestnika systemu obrotu &lt;a href="/entry/result/930106/all" id="ENTRY_TO_ENTRY_CONVERTER" target="_blank"&gt;IATE:930106&lt;/a&gt;, w tym
opłata za złożenie, zmianę, anulowanie lub wykonanie zleceń
i kwotowań</t>
        </is>
      </c>
      <c r="CQ206" t="inlineStr">
        <is>
          <t/>
        </is>
      </c>
      <c r="CR206" t="inlineStr">
        <is>
          <t/>
        </is>
      </c>
      <c r="CS206" t="inlineStr">
        <is>
          <t/>
        </is>
      </c>
      <c r="CT206" t="inlineStr">
        <is>
          <t/>
        </is>
      </c>
      <c r="CU206" t="inlineStr">
        <is>
          <t/>
        </is>
      </c>
    </row>
    <row r="207">
      <c r="A207" s="1" t="str">
        <f>HYPERLINK("https://iate.europa.eu/entry/result/3506369/all", "3506369")</f>
        <v>3506369</v>
      </c>
      <c r="B207" t="inlineStr">
        <is>
          <t>FINANCE;LAW</t>
        </is>
      </c>
      <c r="C207" t="inlineStr">
        <is>
          <t>FINANCE;LAW</t>
        </is>
      </c>
      <c r="D207" t="inlineStr">
        <is>
          <t>единна нормативна уредба|единен наръчник</t>
        </is>
      </c>
      <c r="E207" t="inlineStr">
        <is>
          <t>3|3</t>
        </is>
      </c>
      <c r="F207" t="inlineStr">
        <is>
          <t>|</t>
        </is>
      </c>
      <c r="G207" t="inlineStr">
        <is>
          <t>jednotný soubor pravidel|jednotný kodex</t>
        </is>
      </c>
      <c r="H207" t="inlineStr">
        <is>
          <t>3|3</t>
        </is>
      </c>
      <c r="I207" t="inlineStr">
        <is>
          <t>preferred|</t>
        </is>
      </c>
      <c r="J207" t="inlineStr">
        <is>
          <t>fælles regelsæt</t>
        </is>
      </c>
      <c r="K207" t="inlineStr">
        <is>
          <t>4</t>
        </is>
      </c>
      <c r="L207" t="inlineStr">
        <is>
          <t/>
        </is>
      </c>
      <c r="M207" t="inlineStr">
        <is>
          <t>einheitliches Regelwerk</t>
        </is>
      </c>
      <c r="N207" t="inlineStr">
        <is>
          <t>3</t>
        </is>
      </c>
      <c r="O207" t="inlineStr">
        <is>
          <t/>
        </is>
      </c>
      <c r="P207" t="inlineStr">
        <is>
          <t>ενιαίο εγχειρίδιο κανόνων</t>
        </is>
      </c>
      <c r="Q207" t="inlineStr">
        <is>
          <t>3</t>
        </is>
      </c>
      <c r="R207" t="inlineStr">
        <is>
          <t/>
        </is>
      </c>
      <c r="S207" t="inlineStr">
        <is>
          <t>single rulebook|single European rule-book|single rule book</t>
        </is>
      </c>
      <c r="T207" t="inlineStr">
        <is>
          <t>3|1|3</t>
        </is>
      </c>
      <c r="U207" t="inlineStr">
        <is>
          <t>||</t>
        </is>
      </c>
      <c r="V207" t="inlineStr">
        <is>
          <t>código normativo único</t>
        </is>
      </c>
      <c r="W207" t="inlineStr">
        <is>
          <t>3</t>
        </is>
      </c>
      <c r="X207" t="inlineStr">
        <is>
          <t/>
        </is>
      </c>
      <c r="Y207" t="inlineStr">
        <is>
          <t>ühtsed eeskirjad|ühtne reeglistik</t>
        </is>
      </c>
      <c r="Z207" t="inlineStr">
        <is>
          <t>3|3</t>
        </is>
      </c>
      <c r="AA207" t="inlineStr">
        <is>
          <t>|</t>
        </is>
      </c>
      <c r="AB207" t="inlineStr">
        <is>
          <t>yksi ohjekirja|yhteinen ohjekirja|yhteinen sääntökirja|yhteinen säännöstö</t>
        </is>
      </c>
      <c r="AC207" t="inlineStr">
        <is>
          <t>2|2|3|2</t>
        </is>
      </c>
      <c r="AD207" t="inlineStr">
        <is>
          <t>|||</t>
        </is>
      </c>
      <c r="AE207" t="inlineStr">
        <is>
          <t>recueil réglementaire unique|corpus réglementaire unique|règlement uniforme</t>
        </is>
      </c>
      <c r="AF207" t="inlineStr">
        <is>
          <t>3|3|3</t>
        </is>
      </c>
      <c r="AG207" t="inlineStr">
        <is>
          <t>|preferred|</t>
        </is>
      </c>
      <c r="AH207" t="inlineStr">
        <is>
          <t>leabhar rialacha aonair</t>
        </is>
      </c>
      <c r="AI207" t="inlineStr">
        <is>
          <t>3</t>
        </is>
      </c>
      <c r="AJ207" t="inlineStr">
        <is>
          <t/>
        </is>
      </c>
      <c r="AK207" t="inlineStr">
        <is>
          <t>jedinstveni pravilnik|jedinstvena pravila</t>
        </is>
      </c>
      <c r="AL207" t="inlineStr">
        <is>
          <t>3|3</t>
        </is>
      </c>
      <c r="AM207" t="inlineStr">
        <is>
          <t>|</t>
        </is>
      </c>
      <c r="AN207" t="inlineStr">
        <is>
          <t>egységes szabálykönyv</t>
        </is>
      </c>
      <c r="AO207" t="inlineStr">
        <is>
          <t>4</t>
        </is>
      </c>
      <c r="AP207" t="inlineStr">
        <is>
          <t/>
        </is>
      </c>
      <c r="AQ207" t="inlineStr">
        <is>
          <t>codice unico europeo</t>
        </is>
      </c>
      <c r="AR207" t="inlineStr">
        <is>
          <t>4</t>
        </is>
      </c>
      <c r="AS207" t="inlineStr">
        <is>
          <t/>
        </is>
      </c>
      <c r="AT207" t="inlineStr">
        <is>
          <t>bendras taisyklių sąvadas</t>
        </is>
      </c>
      <c r="AU207" t="inlineStr">
        <is>
          <t>3</t>
        </is>
      </c>
      <c r="AV207" t="inlineStr">
        <is>
          <t/>
        </is>
      </c>
      <c r="AW207" t="inlineStr">
        <is>
          <t>vienots noteikumu kopums</t>
        </is>
      </c>
      <c r="AX207" t="inlineStr">
        <is>
          <t>3</t>
        </is>
      </c>
      <c r="AY207" t="inlineStr">
        <is>
          <t/>
        </is>
      </c>
      <c r="AZ207" t="inlineStr">
        <is>
          <t>ġabra unika tar-regoli</t>
        </is>
      </c>
      <c r="BA207" t="inlineStr">
        <is>
          <t>3</t>
        </is>
      </c>
      <c r="BB207" t="inlineStr">
        <is>
          <t/>
        </is>
      </c>
      <c r="BC207" t="inlineStr">
        <is>
          <t>één "rulebook"</t>
        </is>
      </c>
      <c r="BD207" t="inlineStr">
        <is>
          <t>3</t>
        </is>
      </c>
      <c r="BE207" t="inlineStr">
        <is>
          <t/>
        </is>
      </c>
      <c r="BF207" t="inlineStr">
        <is>
          <t>jednolity zbiór przepisów</t>
        </is>
      </c>
      <c r="BG207" t="inlineStr">
        <is>
          <t>2</t>
        </is>
      </c>
      <c r="BH207" t="inlineStr">
        <is>
          <t/>
        </is>
      </c>
      <c r="BI207" t="inlineStr">
        <is>
          <t>conjunto único de regras</t>
        </is>
      </c>
      <c r="BJ207" t="inlineStr">
        <is>
          <t>3</t>
        </is>
      </c>
      <c r="BK207" t="inlineStr">
        <is>
          <t/>
        </is>
      </c>
      <c r="BL207" t="inlineStr">
        <is>
          <t>cadru unic de reglementare|reguli prudențiale comune</t>
        </is>
      </c>
      <c r="BM207" t="inlineStr">
        <is>
          <t>3|3</t>
        </is>
      </c>
      <c r="BN207" t="inlineStr">
        <is>
          <t>|</t>
        </is>
      </c>
      <c r="BO207" t="inlineStr">
        <is>
          <t>jednotný súbor pravidiel</t>
        </is>
      </c>
      <c r="BP207" t="inlineStr">
        <is>
          <t>3</t>
        </is>
      </c>
      <c r="BQ207" t="inlineStr">
        <is>
          <t/>
        </is>
      </c>
      <c r="BR207" t="inlineStr">
        <is>
          <t>enotni pravilnik|enotna pravila</t>
        </is>
      </c>
      <c r="BS207" t="inlineStr">
        <is>
          <t>2|3</t>
        </is>
      </c>
      <c r="BT207" t="inlineStr">
        <is>
          <t>|preferred</t>
        </is>
      </c>
      <c r="BU207" t="inlineStr">
        <is>
          <t>enhetligt regelverk</t>
        </is>
      </c>
      <c r="BV207" t="inlineStr">
        <is>
          <t>3</t>
        </is>
      </c>
      <c r="BW207" t="inlineStr">
        <is>
          <t/>
        </is>
      </c>
      <c r="BX207" t="inlineStr">
        <is>
          <t/>
        </is>
      </c>
      <c r="BY207" t="inlineStr">
        <is>
          <t>základní soubor pravidel a norem platných v celé EU a přímo použitelných pro všechny finanční instituce působící na vnitřním trhu, aby byly určeny a odstraněny klíčové rozdíly ve vnitrostátních právních předpisech</t>
        </is>
      </c>
      <c r="BZ207" t="inlineStr">
        <is>
          <t>Enkelt sæt harmoniserede reguleringskrav, som skal gælde for banker i hele EU, foreslået af Kommissionen som led i direktivet om kapitalkrav.</t>
        </is>
      </c>
      <c r="CA207" t="inlineStr">
        <is>
          <t>harmonisierte Kernstandards für die Tätigkeit der Aufsichtsbehörden für die Finanzbranchen, die EU-weit einheitlich angewandt werden sollen</t>
        </is>
      </c>
      <c r="CB207" t="inlineStr">
        <is>
          <t/>
        </is>
      </c>
      <c r="CC207" t="inlineStr">
        <is>
          <t>set of legislative texts that all financial institutions in the EU must comply with</t>
        </is>
      </c>
      <c r="CD207" t="inlineStr">
        <is>
          <t>&lt;p&gt;Conjunto de actos jurídicos que recogen las normas prudenciales armonizadas para el sector financiero que deben ser aplicadas por todas las entidades de crédito y empresas de inversión para garantizar una aplicación uniforme de los requisitos de &lt;a href="https://iate.europa.eu/entry/result/3527960/es" target="_blank"&gt;Basilea III&lt;/a&gt;.&lt;/p&gt;&lt;p&gt;Incluye, entre otras, las normas destinadas a:&lt;br&gt;&lt;/p&gt;&lt;div&gt;- fijar los requisitos de capital de las entidades de crédito y los servicios de inversión y las disposiciones prudenciales aplicables (&lt;a href="https://iate.europa.eu/entry/result/3548170/es" target="_blank"&gt;Directiva sobre Requisitos de Capital&lt;/a&gt; y &lt;a href="https://iate.europa.eu/entry/result/3547679/es" target="_blank"&gt;Reglamento sobre Requisitos de Capital&lt;/a&gt;)&lt;/div&gt;&lt;div&gt;- garantizar la protección de los depositantes (&lt;a href="https://iate.europa.eu/entry/result/3548831/es" target="_blank"&gt;Directiva relativa a los sistemas de garantía de depósitos&lt;/a&gt;)&lt;/div&gt;&lt;div&gt;- regular la prevención y la gestión de las quiebras bancarias (&lt;a href="https://iate.europa.eu/entry/result/3548830/es" target="_blank"&gt;Directiva sobre recuperación y resolución bancarias&lt;/a&gt;)&lt;/div&gt;&lt;div&gt;- los actos delegados y de ejecución conexos.&lt;/div&gt;</t>
        </is>
      </c>
      <c r="CE207" t="inlineStr">
        <is>
          <t/>
        </is>
      </c>
      <c r="CF207" t="inlineStr">
        <is>
          <t/>
        </is>
      </c>
      <c r="CG207" t="inlineStr">
        <is>
          <t>recueil de règles fournissant les normes juridiques et administratives permettant de réglementer, de superviser et de gouverner plus efficacement le secteur financier dans l'ensemble des pays de l'Union européenne</t>
        </is>
      </c>
      <c r="CH207" t="inlineStr">
        <is>
          <t/>
        </is>
      </c>
      <c r="CI207" t="inlineStr">
        <is>
          <t/>
        </is>
      </c>
      <c r="CJ207" t="inlineStr">
        <is>
          <t>A Pénzügyi Felügyeletek Európai Rendszerének (&lt;a href="/entry/result/3504746/all" id="ENTRY_TO_ENTRY_CONVERTER" target="_blank"&gt;IATE:3504746&lt;/a&gt; ) keretében kidolgozandó szabálykönyv, amely révén biztosítható, hogy a szabályokat az EU egészében egységesen alkalmazzák és ezáltal fokozzák a belső piac működőképességét.</t>
        </is>
      </c>
      <c r="CK207" t="inlineStr">
        <is>
          <t>regolamentazione finanziaria a livello europeo da applicare a tutti gli istituti finanziari operanti nel mercato unico</t>
        </is>
      </c>
      <c r="CL207" t="inlineStr">
        <is>
          <t>bendras suderintų rizikos ribojimo taisyklių ( &lt;a href="/entry/result/766660/all" id="ENTRY_TO_ENTRY_CONVERTER" target="_blank"&gt;IATE:766660&lt;/a&gt; ), kurių turi laikytis visi ES bankai, rinkinys, pasiūlytas Komisijos atliekant Direktyvos dėl kapitalo poreikio ( &lt;a href="/entry/result/2247138/all" id="ENTRY_TO_ENTRY_CONVERTER" target="_blank"&gt;IATE:2247138&lt;/a&gt; ) patikslinimą</t>
        </is>
      </c>
      <c r="CM207" t="inlineStr">
        <is>
          <t>saskaņots regulatīvo normatīvu kopums, ko paredzēts iekļaut pārskatītajā Kapitāla prasību direktīvā [ &lt;a href="/entry/result/2247138/all" id="ENTRY_TO_ENTRY_CONVERTER" target="_blank"&gt;IATE:2247138&lt;/a&gt; ], lai ES nodrošinātu vienotus prudenciālās uzraudzības noteikumus, ar kuriem ES īstenotu "Bāzele III" [ &lt;a href="/entry/result/3527960/all" id="ENTRY_TO_ENTRY_CONVERTER" target="_blank"&gt;IATE:3527960&lt;/a&gt; ] banku kapitāla prasības</t>
        </is>
      </c>
      <c r="CN207" t="inlineStr">
        <is>
          <t>sett uniku ta' regoli prudenzjali armonizzati li l-banek fl-UE kollha jridu jirrispettaw, propost mill-Kummissjoni bħala parti mir-reviżjoni tad-Direttiva dwar ir-Rekwiżiti tal-Kapital</t>
        </is>
      </c>
      <c r="CO207" t="inlineStr">
        <is>
          <t/>
        </is>
      </c>
      <c r="CP207" t="inlineStr">
        <is>
          <t>planowane opracowanie w zakresie zasad nadzoru finansowego mające zastosowanie do wszystkich instytucji finansowych na jednolitym rynku</t>
        </is>
      </c>
      <c r="CQ207" t="inlineStr">
        <is>
          <t>Conjunto único de regras prudenciais harmonizadas que deverão ser respeitadas pelas instituições financeiras da UE a fim de garantir uma aplicação uniforme dos requisitos de "Basileia III" [&lt;a href="/entry/result/3527960/all" id="ENTRY_TO_ENTRY_CONVERTER" target="_blank"&gt;IATE:3527960&lt;/a&gt; ] em toda a UE. 
&lt;br&gt;Proposto pela Comissão em resposta ao pedido do Conselho Europeu de junho de 2009, este conjunto de regras assumirá a forma de um novo regulamento sobre os requisitos de fundos próprios – o regulamento relativo aos requisitos prudenciais para as instituições de crédito e as empresas de investimento, atualmente em debate.</t>
        </is>
      </c>
      <c r="CR207" t="inlineStr">
        <is>
          <t>set unic de norme prudențiale armonizate pe care băncile din UE trebuie să îl respecte, propus de Comisie ca parte a revizuirii Directivei privind cerințele de capital</t>
        </is>
      </c>
      <c r="CS207" t="inlineStr">
        <is>
          <t>základný prvok bankovej únie a regulácie finančného sektora v EÚ, ktorý pozostáva z právnych predpisov, ktoré musia dodržiavať všetky finančné inštitúcie (vrátane približne 8 300 bánk) v EÚ</t>
        </is>
      </c>
      <c r="CT207" t="inlineStr">
        <is>
          <t/>
        </is>
      </c>
      <c r="CU207" t="inlineStr">
        <is>
          <t/>
        </is>
      </c>
    </row>
    <row r="208">
      <c r="A208" s="1" t="str">
        <f>HYPERLINK("https://iate.europa.eu/entry/result/928489/all", "928489")</f>
        <v>928489</v>
      </c>
      <c r="B208" t="inlineStr">
        <is>
          <t>POLITICS;FINANCE</t>
        </is>
      </c>
      <c r="C208" t="inlineStr">
        <is>
          <t>POLITICS;FINANCE</t>
        </is>
      </c>
      <c r="D208" t="inlineStr">
        <is>
          <t>видна политическа личност</t>
        </is>
      </c>
      <c r="E208" t="inlineStr">
        <is>
          <t>3</t>
        </is>
      </c>
      <c r="F208" t="inlineStr">
        <is>
          <t/>
        </is>
      </c>
      <c r="G208" t="inlineStr">
        <is>
          <t>politicky exponovaná osoba</t>
        </is>
      </c>
      <c r="H208" t="inlineStr">
        <is>
          <t>3</t>
        </is>
      </c>
      <c r="I208" t="inlineStr">
        <is>
          <t/>
        </is>
      </c>
      <c r="J208" t="inlineStr">
        <is>
          <t>politisk eksponeret person|PEP</t>
        </is>
      </c>
      <c r="K208" t="inlineStr">
        <is>
          <t>3|3</t>
        </is>
      </c>
      <c r="L208" t="inlineStr">
        <is>
          <t>|</t>
        </is>
      </c>
      <c r="M208" t="inlineStr">
        <is>
          <t>politisch exponierte Person</t>
        </is>
      </c>
      <c r="N208" t="inlineStr">
        <is>
          <t>3</t>
        </is>
      </c>
      <c r="O208" t="inlineStr">
        <is>
          <t/>
        </is>
      </c>
      <c r="P208" t="inlineStr">
        <is>
          <t>πολιτικώς εκτεθειμένα πρόσωπα</t>
        </is>
      </c>
      <c r="Q208" t="inlineStr">
        <is>
          <t>2</t>
        </is>
      </c>
      <c r="R208" t="inlineStr">
        <is>
          <t/>
        </is>
      </c>
      <c r="S208" t="inlineStr">
        <is>
          <t>PEP|politically exposed person</t>
        </is>
      </c>
      <c r="T208" t="inlineStr">
        <is>
          <t>3|3</t>
        </is>
      </c>
      <c r="U208" t="inlineStr">
        <is>
          <t>|</t>
        </is>
      </c>
      <c r="V208" t="inlineStr">
        <is>
          <t>persona del medio político</t>
        </is>
      </c>
      <c r="W208" t="inlineStr">
        <is>
          <t>3</t>
        </is>
      </c>
      <c r="X208" t="inlineStr">
        <is>
          <t/>
        </is>
      </c>
      <c r="Y208" t="inlineStr">
        <is>
          <t>riikliku taustaga isik</t>
        </is>
      </c>
      <c r="Z208" t="inlineStr">
        <is>
          <t>3</t>
        </is>
      </c>
      <c r="AA208" t="inlineStr">
        <is>
          <t/>
        </is>
      </c>
      <c r="AB208" t="inlineStr">
        <is>
          <t>poliittisesti vaikutusvaltainen henkilö</t>
        </is>
      </c>
      <c r="AC208" t="inlineStr">
        <is>
          <t>3</t>
        </is>
      </c>
      <c r="AD208" t="inlineStr">
        <is>
          <t/>
        </is>
      </c>
      <c r="AE208" t="inlineStr">
        <is>
          <t>personne politiquement exposée|PPE</t>
        </is>
      </c>
      <c r="AF208" t="inlineStr">
        <is>
          <t>3|3</t>
        </is>
      </c>
      <c r="AG208" t="inlineStr">
        <is>
          <t>|</t>
        </is>
      </c>
      <c r="AH208" t="inlineStr">
        <is>
          <t>duine atá faoi riteacht pholaitiúil</t>
        </is>
      </c>
      <c r="AI208" t="inlineStr">
        <is>
          <t>3</t>
        </is>
      </c>
      <c r="AJ208" t="inlineStr">
        <is>
          <t/>
        </is>
      </c>
      <c r="AK208" t="inlineStr">
        <is>
          <t>politički izložena osoba</t>
        </is>
      </c>
      <c r="AL208" t="inlineStr">
        <is>
          <t>3</t>
        </is>
      </c>
      <c r="AM208" t="inlineStr">
        <is>
          <t/>
        </is>
      </c>
      <c r="AN208" t="inlineStr">
        <is>
          <t>kiemelt közszereplő</t>
        </is>
      </c>
      <c r="AO208" t="inlineStr">
        <is>
          <t>4</t>
        </is>
      </c>
      <c r="AP208" t="inlineStr">
        <is>
          <t/>
        </is>
      </c>
      <c r="AQ208" t="inlineStr">
        <is>
          <t>PEP|persona politicamente esposta</t>
        </is>
      </c>
      <c r="AR208" t="inlineStr">
        <is>
          <t>3|3</t>
        </is>
      </c>
      <c r="AS208" t="inlineStr">
        <is>
          <t>|</t>
        </is>
      </c>
      <c r="AT208" t="inlineStr">
        <is>
          <t>politikoje dalyvaujantis asmuo</t>
        </is>
      </c>
      <c r="AU208" t="inlineStr">
        <is>
          <t>3</t>
        </is>
      </c>
      <c r="AV208" t="inlineStr">
        <is>
          <t/>
        </is>
      </c>
      <c r="AW208" t="inlineStr">
        <is>
          <t>politiski redzama persona|politiski nozīmīga persona</t>
        </is>
      </c>
      <c r="AX208" t="inlineStr">
        <is>
          <t>3|3</t>
        </is>
      </c>
      <c r="AY208" t="inlineStr">
        <is>
          <t>preferred|</t>
        </is>
      </c>
      <c r="AZ208" t="inlineStr">
        <is>
          <t>persuna politikament esposta</t>
        </is>
      </c>
      <c r="BA208" t="inlineStr">
        <is>
          <t>3</t>
        </is>
      </c>
      <c r="BB208" t="inlineStr">
        <is>
          <t/>
        </is>
      </c>
      <c r="BC208" t="inlineStr">
        <is>
          <t>publiek prominent persoon|politiek prominent persoon|PEP|politiek geëxponeerde persoon</t>
        </is>
      </c>
      <c r="BD208" t="inlineStr">
        <is>
          <t>3|2|2|2</t>
        </is>
      </c>
      <c r="BE208" t="inlineStr">
        <is>
          <t>|||</t>
        </is>
      </c>
      <c r="BF208" t="inlineStr">
        <is>
          <t>osoba zajmująca eksponowane stanowisko polityczne</t>
        </is>
      </c>
      <c r="BG208" t="inlineStr">
        <is>
          <t>3</t>
        </is>
      </c>
      <c r="BH208" t="inlineStr">
        <is>
          <t/>
        </is>
      </c>
      <c r="BI208" t="inlineStr">
        <is>
          <t>pessoa politicamente exposta</t>
        </is>
      </c>
      <c r="BJ208" t="inlineStr">
        <is>
          <t>3</t>
        </is>
      </c>
      <c r="BK208" t="inlineStr">
        <is>
          <t/>
        </is>
      </c>
      <c r="BL208" t="inlineStr">
        <is>
          <t>persoană expusă politic|PEP</t>
        </is>
      </c>
      <c r="BM208" t="inlineStr">
        <is>
          <t>3|3</t>
        </is>
      </c>
      <c r="BN208" t="inlineStr">
        <is>
          <t>|</t>
        </is>
      </c>
      <c r="BO208" t="inlineStr">
        <is>
          <t>politicky exponovaná osoba</t>
        </is>
      </c>
      <c r="BP208" t="inlineStr">
        <is>
          <t>3</t>
        </is>
      </c>
      <c r="BQ208" t="inlineStr">
        <is>
          <t/>
        </is>
      </c>
      <c r="BR208" t="inlineStr">
        <is>
          <t>politično izpostavljena oseba</t>
        </is>
      </c>
      <c r="BS208" t="inlineStr">
        <is>
          <t>3</t>
        </is>
      </c>
      <c r="BT208" t="inlineStr">
        <is>
          <t/>
        </is>
      </c>
      <c r="BU208" t="inlineStr">
        <is>
          <t>person i politiskt utsatt ställning|PEP</t>
        </is>
      </c>
      <c r="BV208" t="inlineStr">
        <is>
          <t>3|3</t>
        </is>
      </c>
      <c r="BW208" t="inlineStr">
        <is>
          <t>|</t>
        </is>
      </c>
      <c r="BX208" t="inlineStr">
        <is>
          <t>физически лица, на които са или са били поверени важни политически функции, и непосредствените членове на семейството им или лица, които са известни като близки съдружници на такива лица</t>
        </is>
      </c>
      <c r="BY208" t="inlineStr">
        <is>
          <t>fyzické osoby, kterým jsou nebo byly svěřeny významné veřejné funkce, a nejbližší rodinní příslušníci nebo osoby známé jako blízcí společníci takových osob</t>
        </is>
      </c>
      <c r="BZ208" t="inlineStr">
        <is>
          <t>person, der bestrider et særligt offentligt tillidshverv og som følge heraf kan være modtagelig for bestikkelse og anden korruption</t>
        </is>
      </c>
      <c r="CA208" t="inlineStr">
        <is>
          <t/>
        </is>
      </c>
      <c r="CB208" t="inlineStr">
        <is>
          <t>όπως ορίζονται στο άρθρο 3 παράγραφος 8 της οδηγίας 2005/60/ΕΚ [ &lt;a href="http://eur-lex.europa.eu/legal-content/EL/TXT/?uri=CELEX:32005L0060" target="_blank"&gt;CELEX:32005L0060/EL&lt;/a&gt; ]</t>
        </is>
      </c>
      <c r="CC208" t="inlineStr">
        <is>
          <t>individual who is or has been entrusted with a prominent public function and whose position can potentially be abused</t>
        </is>
      </c>
      <c r="CD208" t="inlineStr">
        <is>
          <t>&lt;div&gt;Personas físicas que desempeñen o hayan desempeñado funciones públicas importantes, con inclusión de las siguientes: &lt;/div&gt;&lt;div&gt;a) jefes de Estado, jefes de Gobierno, ministros, subsecretarios o secretarios de Estado; &lt;/div&gt;&lt;div&gt;b) diputados al parlamento o miembros de órganos legislativos similares; &lt;/div&gt;&lt;div&gt;c) miembros de órganos directivos de partidos políticos; &lt;/div&gt;&lt;div&gt;d) magistrados de tribunales supremos, tribunales constitucionales u otras altas instancias judiciales cuyas decisiones no admitan normalmente recurso, salvo en circunstancias excepcionales;&lt;/div&gt;&lt;div&gt;e) miembros de tribunales de cuentas o de los consejos de bancos centrales;&lt;/div&gt;&lt;div&gt;f) embajadores, encargados de negocios y alto personal militar; &lt;/div&gt;&lt;div&gt;g) miembros de los órganos administrativos, de gestión o de supervisión de empresas de propiedad estatal;&lt;/div&gt;&lt;div&gt;h) directores, directores adjuntos y miembros del consejo de administración, o función equivalente, de una organización internacional.&lt;/div&gt;&lt;div&gt;Ninguna de las funciones públicas contempladas en las letras a) a h) comprenderá funcionarios de niveles intermedios o inferiores.&lt;/div&gt;</t>
        </is>
      </c>
      <c r="CE208" t="inlineStr">
        <is>
          <t>isik, kes täidab või on täitnud avaliku võimu olulisi ülesandeid, samuti sellise isiku perekonnaliikmed ja lähedased kaastöötajad</t>
        </is>
      </c>
      <c r="CF208" t="inlineStr">
        <is>
          <t>luonnollinen henkilö, joka toimii tai on aikaisemmin toiminut merkittävässä julkisessa tehtävässä, ja tällaisen henkilön perheenjäsenet tai henkilöt, joiden tiedetään olevan hänen läheisiä yhtiökumppaneitaan</t>
        </is>
      </c>
      <c r="CG208" t="inlineStr">
        <is>
          <t>personne qui exerce ou a exercé d’importantes fonctions publiques dans un pays étranger ou dans le pays, par exemple des fonctions de Chef d’État ou de gouvernement, de politicien de haut rang, de haut responsable au sein des pouvoirs publics, de magistrat ou militaire de haut rang, de dirigeant d’entreprise publique ou de haut responsable de parti politique</t>
        </is>
      </c>
      <c r="CH208" t="inlineStr">
        <is>
          <t/>
        </is>
      </c>
      <c r="CI208" t="inlineStr">
        <is>
          <t>fizička osoba kojoj je provjerena ili su joj bile povjerene istaknute javne funkcije</t>
        </is>
      </c>
      <c r="CJ208" t="inlineStr">
        <is>
          <t>olyan természetes személy, aki fontos közhivatalt tölt vagy töltött be</t>
        </is>
      </c>
      <c r="CK208" t="inlineStr">
        <is>
          <t>le persone fisiche che occupano o hanno occupato importanti cariche pubbliche come pure i loro familiari diretti o coloro con i quali tali persone intrattengono notoriamente stretti legami</t>
        </is>
      </c>
      <c r="CL208" t="inlineStr">
        <is>
          <t>asmuo, kuriam yra ar buvo pavestos svarbios viešos pareigos ir kurio pareigomis gali būti piktnaudžiaujama</t>
        </is>
      </c>
      <c r="CM208" t="inlineStr">
        <is>
          <t>Fiziskas personas, kuras ieņem vai ir ieņēmušas svarīgus valsts amatus, un viņu tuvākie ģimenes locekļi vai personas, par kurām ir zināms, ka tās ar viņiem ir cieši saistītas</t>
        </is>
      </c>
      <c r="CN208" t="inlineStr">
        <is>
          <t>persuni naturali li jkunu fdati jew kienu ġew fdati b’funzjonijiet pubbliċi prominenti u jinkludu lil membri viċini ħafna tal-familja tagħhom jew lil persuni li jkunu magħrufin bħala sħab viċini ta' dawk il-persuni, iżda ma jinkludux uffiċjali ta' grad tan-nofs jew uffiċjali ta' grad inqas minn dak</t>
        </is>
      </c>
      <c r="CO208" t="inlineStr">
        <is>
          <t>"natuurlijk persoon die een prominente publieke functie bekleedt of heeft bekleed en directe familieleden of naaste geassocieerden van deze persoon"</t>
        </is>
      </c>
      <c r="CP208" t="inlineStr">
        <is>
          <t>osoba fizyczna, której powierza się lub której powierzono znaczące funkcje publiczne, w tym: szefów państw, szefów rządów, ministrów oraz wiceministrów lub sekretarzy stanu; członków parlamentu; członków organów zarządzających partii politycznych; członków sądów najwyższych, trybunałów konstytucyjnych oraz innych organów sądowych wysokiego szczebla itd.</t>
        </is>
      </c>
      <c r="CQ208" t="inlineStr">
        <is>
          <t>Pessoa singular que desempenha, ou desempenhou até há um ano, altos cargos de natureza política ou pública, bem como os membros próximos da sua família e pessoas que reconhecidamente tenham com elas estreitas relações de natureza societária ou comercial.</t>
        </is>
      </c>
      <c r="CR208" t="inlineStr">
        <is>
          <t>persoanele fizice care exercită sau au exercitat funcții publice importante membrii familiilor acestora precum și persoanele cunoscute public ca asociați apropiați ai persoanelor fizice care exercită funcții publice importante</t>
        </is>
      </c>
      <c r="CS208" t="inlineStr">
        <is>
          <t>fyzická osoba, ktorej je alebo bola zverená významná verejná funkcia a blízki rodinní príslušníci alebo osoby známe ako blízki spolupracovníci tejto osoby</t>
        </is>
      </c>
      <c r="CT208" t="inlineStr">
        <is>
          <t>vsaka fizična oseba, ki deluje ali je v zadnjem letu delovala na vidnem javnem položaju</t>
        </is>
      </c>
      <c r="CU208" t="inlineStr">
        <is>
          <t>en person som har eller tidigare har haft en viktig offentlig funktion eller en viss befattning samt sådana personers närmaste familjemedlemmar och kända medarbetare</t>
        </is>
      </c>
    </row>
    <row r="209">
      <c r="A209" s="1" t="str">
        <f>HYPERLINK("https://iate.europa.eu/entry/result/3570255/all", "3570255")</f>
        <v>3570255</v>
      </c>
      <c r="B209" t="inlineStr">
        <is>
          <t>FINANCE</t>
        </is>
      </c>
      <c r="C209" t="inlineStr">
        <is>
          <t>FINANCE</t>
        </is>
      </c>
      <c r="D209" t="inlineStr">
        <is>
          <t>портфейлна гаранция за първа загуба|гаранции за първа загуба на равнище портфейлни гаранции</t>
        </is>
      </c>
      <c r="E209" t="inlineStr">
        <is>
          <t>3|3</t>
        </is>
      </c>
      <c r="F209" t="inlineStr">
        <is>
          <t>|</t>
        </is>
      </c>
      <c r="G209" t="inlineStr">
        <is>
          <t/>
        </is>
      </c>
      <c r="H209" t="inlineStr">
        <is>
          <t/>
        </is>
      </c>
      <c r="I209" t="inlineStr">
        <is>
          <t/>
        </is>
      </c>
      <c r="J209" t="inlineStr">
        <is>
          <t>first loss-garanti på porteføljebasis</t>
        </is>
      </c>
      <c r="K209" t="inlineStr">
        <is>
          <t>3</t>
        </is>
      </c>
      <c r="L209" t="inlineStr">
        <is>
          <t/>
        </is>
      </c>
      <c r="M209" t="inlineStr">
        <is>
          <t>Garantie für ein Portfolio von Darlehen</t>
        </is>
      </c>
      <c r="N209" t="inlineStr">
        <is>
          <t>3</t>
        </is>
      </c>
      <c r="O209" t="inlineStr">
        <is>
          <t/>
        </is>
      </c>
      <c r="P209" t="inlineStr">
        <is>
          <t>εγγύηση πρώτης ζημίας χαρτοφυλακίου</t>
        </is>
      </c>
      <c r="Q209" t="inlineStr">
        <is>
          <t>3</t>
        </is>
      </c>
      <c r="R209" t="inlineStr">
        <is>
          <t/>
        </is>
      </c>
      <c r="S209" t="inlineStr">
        <is>
          <t>First Loss Portfolio Guarantee</t>
        </is>
      </c>
      <c r="T209" t="inlineStr">
        <is>
          <t>3</t>
        </is>
      </c>
      <c r="U209" t="inlineStr">
        <is>
          <t/>
        </is>
      </c>
      <c r="V209" t="inlineStr">
        <is>
          <t/>
        </is>
      </c>
      <c r="W209" t="inlineStr">
        <is>
          <t/>
        </is>
      </c>
      <c r="X209" t="inlineStr">
        <is>
          <t/>
        </is>
      </c>
      <c r="Y209" t="inlineStr">
        <is>
          <t/>
        </is>
      </c>
      <c r="Z209" t="inlineStr">
        <is>
          <t/>
        </is>
      </c>
      <c r="AA209" t="inlineStr">
        <is>
          <t/>
        </is>
      </c>
      <c r="AB209" t="inlineStr">
        <is>
          <t/>
        </is>
      </c>
      <c r="AC209" t="inlineStr">
        <is>
          <t/>
        </is>
      </c>
      <c r="AD209" t="inlineStr">
        <is>
          <t/>
        </is>
      </c>
      <c r="AE209" t="inlineStr">
        <is>
          <t>Garantie des premières pertes d’un portefeuille</t>
        </is>
      </c>
      <c r="AF209" t="inlineStr">
        <is>
          <t>2</t>
        </is>
      </c>
      <c r="AG209" t="inlineStr">
        <is>
          <t/>
        </is>
      </c>
      <c r="AH209" t="inlineStr">
        <is>
          <t/>
        </is>
      </c>
      <c r="AI209" t="inlineStr">
        <is>
          <t/>
        </is>
      </c>
      <c r="AJ209" t="inlineStr">
        <is>
          <t/>
        </is>
      </c>
      <c r="AK209" t="inlineStr">
        <is>
          <t>jamstvo za prvi gubitak na temelju portfelja</t>
        </is>
      </c>
      <c r="AL209" t="inlineStr">
        <is>
          <t>3</t>
        </is>
      </c>
      <c r="AM209" t="inlineStr">
        <is>
          <t/>
        </is>
      </c>
      <c r="AN209" t="inlineStr">
        <is>
          <t>első veszteség portfólió garancia</t>
        </is>
      </c>
      <c r="AO209" t="inlineStr">
        <is>
          <t>3</t>
        </is>
      </c>
      <c r="AP209" t="inlineStr">
        <is>
          <t/>
        </is>
      </c>
      <c r="AQ209" t="inlineStr">
        <is>
          <t>garanzia limitata di portafoglio</t>
        </is>
      </c>
      <c r="AR209" t="inlineStr">
        <is>
          <t>3</t>
        </is>
      </c>
      <c r="AS209" t="inlineStr">
        <is>
          <t/>
        </is>
      </c>
      <c r="AT209" t="inlineStr">
        <is>
          <t>portfelio garantija dėl pirmųjų nuostolių atlyginimo</t>
        </is>
      </c>
      <c r="AU209" t="inlineStr">
        <is>
          <t>3</t>
        </is>
      </c>
      <c r="AV209" t="inlineStr">
        <is>
          <t/>
        </is>
      </c>
      <c r="AW209" t="inlineStr">
        <is>
          <t/>
        </is>
      </c>
      <c r="AX209" t="inlineStr">
        <is>
          <t/>
        </is>
      </c>
      <c r="AY209" t="inlineStr">
        <is>
          <t/>
        </is>
      </c>
      <c r="AZ209" t="inlineStr">
        <is>
          <t/>
        </is>
      </c>
      <c r="BA209" t="inlineStr">
        <is>
          <t/>
        </is>
      </c>
      <c r="BB209" t="inlineStr">
        <is>
          <t/>
        </is>
      </c>
      <c r="BC209" t="inlineStr">
        <is>
          <t/>
        </is>
      </c>
      <c r="BD209" t="inlineStr">
        <is>
          <t/>
        </is>
      </c>
      <c r="BE209" t="inlineStr">
        <is>
          <t/>
        </is>
      </c>
      <c r="BF209" t="inlineStr">
        <is>
          <t/>
        </is>
      </c>
      <c r="BG209" t="inlineStr">
        <is>
          <t/>
        </is>
      </c>
      <c r="BH209" t="inlineStr">
        <is>
          <t/>
        </is>
      </c>
      <c r="BI209" t="inlineStr">
        <is>
          <t>garantia de carteira cobrindo a primeira perda</t>
        </is>
      </c>
      <c r="BJ209" t="inlineStr">
        <is>
          <t>3</t>
        </is>
      </c>
      <c r="BK209" t="inlineStr">
        <is>
          <t/>
        </is>
      </c>
      <c r="BL209" t="inlineStr">
        <is>
          <t>garanție de portofoliu pentru acoperirea primei pierderi|garanție pentru acoperirea primei pierderi pentru portofolii</t>
        </is>
      </c>
      <c r="BM209" t="inlineStr">
        <is>
          <t>3|2</t>
        </is>
      </c>
      <c r="BN209" t="inlineStr">
        <is>
          <t>|</t>
        </is>
      </c>
      <c r="BO209" t="inlineStr">
        <is>
          <t/>
        </is>
      </c>
      <c r="BP209" t="inlineStr">
        <is>
          <t/>
        </is>
      </c>
      <c r="BQ209" t="inlineStr">
        <is>
          <t/>
        </is>
      </c>
      <c r="BR209" t="inlineStr">
        <is>
          <t>jamstvo za prvo izgubo</t>
        </is>
      </c>
      <c r="BS209" t="inlineStr">
        <is>
          <t>2</t>
        </is>
      </c>
      <c r="BT209" t="inlineStr">
        <is>
          <t/>
        </is>
      </c>
      <c r="BU209" t="inlineStr">
        <is>
          <t/>
        </is>
      </c>
      <c r="BV209" t="inlineStr">
        <is>
          <t/>
        </is>
      </c>
      <c r="BW209" t="inlineStr">
        <is>
          <t/>
        </is>
      </c>
      <c r="BX209" t="inlineStr">
        <is>
          <t>финансов инструмент, предназначен да стимулира банковото кредитиране на
микро-, малки и средни предприятия (МСП) чрез предоставянето на защита срещу
кредитния риск (под формата на ограничена финансова гаранция за първа загуба),
за да се намалят специфичните трудности, пред които са изправени МСП при
достъпа финансиране поради липсата на достатъчно обезпечение, в комбинация с
относително високия риск, който те самите представляват</t>
        </is>
      </c>
      <c r="BY209" t="inlineStr">
        <is>
          <t/>
        </is>
      </c>
      <c r="BZ209" t="inlineStr">
        <is>
          <t>garanti der dækker den første misligholdelse op til en vis procentsats i et lån</t>
        </is>
      </c>
      <c r="CA209" t="inlineStr">
        <is>
          <t>Garantien und Rückgarantien für Fremdkapitalfinanzierungen, um innovativen kleinen und mittleren Unternehmen sowie kleinen Midcap-Unternehmen den Zugang zu Fremdmitteln zu erleichtern</t>
        </is>
      </c>
      <c r="CB209" t="inlineStr">
        <is>
          <t>χρηματοδοτικό εργαλείο για την παροχή πιστωτικής προστασίας, υπό την μορφή εγγυήσεων της Ευρωπαϊκής Τράπεζας Επενδύσεων, ώστε να διευκολυνθεί, μέσω των τραπεζών, η χρηματοδότηση των μικρομεσαίων επιχειρήσεων</t>
        </is>
      </c>
      <c r="CC209" t="inlineStr">
        <is>
          <t>a financial instrument designed to stimulate bank lending to Micro, Small and Medium-sized Enterprises (SMEs) by providing credit risk protection (in the form of a first loss portfolio capped financial guarantee) in order to reduce the particular difficulties that SMEs face in accessing finance because of the lack of sufficient collateral in combination with the relatively high risk they represent</t>
        </is>
      </c>
      <c r="CD209" t="inlineStr">
        <is>
          <t/>
        </is>
      </c>
      <c r="CE209" t="inlineStr">
        <is>
          <t/>
        </is>
      </c>
      <c r="CF209" t="inlineStr">
        <is>
          <t/>
        </is>
      </c>
      <c r="CG209" t="inlineStr">
        <is>
          <t>instrument financier visant à faciliter l’accès des TPE-PME aux financements bancaires nécessaires à leur développement: le garant couvre les pertes d’un portefeuille de crédits jusqu’à ce que le plafond soit atteint; le prêteur est donc exposé aux pertes allant au-delà du montant plafonné de la garantie, le prêteur et le garant ne partageant donc pas proportionnellement les risques de chaque défaut</t>
        </is>
      </c>
      <c r="CH209" t="inlineStr">
        <is>
          <t/>
        </is>
      </c>
      <c r="CI209" t="inlineStr">
        <is>
          <t/>
        </is>
      </c>
      <c r="CJ209" t="inlineStr">
        <is>
          <t>pénzügyi eszköz, amelyben több különböző kockázatú részre osztott portfólió esetén az első rész veszteségét a kockázat átvállalója viseli</t>
        </is>
      </c>
      <c r="CK209" t="inlineStr">
        <is>
          <t>strumento finanziario che fornisce una copertura del rischio di credito per ciascun prestito sino a un tasso di garanzia massimo dell'80%</t>
        </is>
      </c>
      <c r="CL209" t="inlineStr">
        <is>
          <t>finansinė priemonė, siekiant padėti spręsti esamą MVĮ skolų rinkos nepakankamumo problemą, remiant naujų paskolų teikimą, t. y. suteikiant kredito rizikos apsaugą (kaip apribotą portfelio garantiją dėl pirmųjų nuostolių atlyginimo), siekiant sumažinti sunkumus, kurių siekdamos gauti finansavimą patiria MVĮ, kadangi jos neturi pakankamo įkeičiamo turto ir jų kredito rizika yra palyginti didelė</t>
        </is>
      </c>
      <c r="CM209" t="inlineStr">
        <is>
          <t/>
        </is>
      </c>
      <c r="CN209" t="inlineStr">
        <is>
          <t/>
        </is>
      </c>
      <c r="CO209" t="inlineStr">
        <is>
          <t/>
        </is>
      </c>
      <c r="CP209" t="inlineStr">
        <is>
          <t/>
        </is>
      </c>
      <c r="CQ209" t="inlineStr">
        <is>
          <t>instrumento financeiro que visa reduzir a aversão ao risco do financiamen­to das
PMEs e aos elevados requisitos de garantias no setor bancário</t>
        </is>
      </c>
      <c r="CR209" t="inlineStr">
        <is>
          <t>instrument financiar destinat să stimuleze împrumuturile bancare acordate microîntreprinderilor sau întreprinderilor mici și mijlocii prin asigurarea de protecție contra riscului de credit, pentru a reduce dificultățile pe care aceste întreprinderi le au atunci când accesează un tip de finanțare</t>
        </is>
      </c>
      <c r="CS209" t="inlineStr">
        <is>
          <t/>
        </is>
      </c>
      <c r="CT209" t="inlineStr">
        <is>
          <t>jamstvo, ki zagotavlja kritje kreditnega tveganja do
določenega zneska referenčnega portfelja (zneska omejitve jamstva) in običajno
vključuje pričakovano izgubo portfelja</t>
        </is>
      </c>
      <c r="CU209" t="inlineStr">
        <is>
          <t/>
        </is>
      </c>
    </row>
    <row r="210">
      <c r="A210" s="1" t="str">
        <f>HYPERLINK("https://iate.europa.eu/entry/result/2111662/all", "2111662")</f>
        <v>2111662</v>
      </c>
      <c r="B210" t="inlineStr">
        <is>
          <t>FINANCE</t>
        </is>
      </c>
      <c r="C210" t="inlineStr">
        <is>
          <t>FINANCE|financing and investment</t>
        </is>
      </c>
      <c r="D210" t="inlineStr">
        <is>
          <t/>
        </is>
      </c>
      <c r="E210" t="inlineStr">
        <is>
          <t/>
        </is>
      </c>
      <c r="F210" t="inlineStr">
        <is>
          <t/>
        </is>
      </c>
      <c r="G210" t="inlineStr">
        <is>
          <t>kancelář pro rodiny</t>
        </is>
      </c>
      <c r="H210" t="inlineStr">
        <is>
          <t>3</t>
        </is>
      </c>
      <c r="I210" t="inlineStr">
        <is>
          <t/>
        </is>
      </c>
      <c r="J210" t="inlineStr">
        <is>
          <t>family office</t>
        </is>
      </c>
      <c r="K210" t="inlineStr">
        <is>
          <t>3</t>
        </is>
      </c>
      <c r="L210" t="inlineStr">
        <is>
          <t/>
        </is>
      </c>
      <c r="M210" t="inlineStr">
        <is>
          <t>Family Office</t>
        </is>
      </c>
      <c r="N210" t="inlineStr">
        <is>
          <t>3</t>
        </is>
      </c>
      <c r="O210" t="inlineStr">
        <is>
          <t/>
        </is>
      </c>
      <c r="P210" t="inlineStr">
        <is>
          <t>γραφείο διαχείρισης οικογενειακής περιουσίας</t>
        </is>
      </c>
      <c r="Q210" t="inlineStr">
        <is>
          <t>3</t>
        </is>
      </c>
      <c r="R210" t="inlineStr">
        <is>
          <t/>
        </is>
      </c>
      <c r="S210" t="inlineStr">
        <is>
          <t>FO|family office</t>
        </is>
      </c>
      <c r="T210" t="inlineStr">
        <is>
          <t>3|3</t>
        </is>
      </c>
      <c r="U210" t="inlineStr">
        <is>
          <t>|</t>
        </is>
      </c>
      <c r="V210" t="inlineStr">
        <is>
          <t>empresa familiar|gestora de grandes patrimonios</t>
        </is>
      </c>
      <c r="W210" t="inlineStr">
        <is>
          <t>3|3</t>
        </is>
      </c>
      <c r="X210" t="inlineStr">
        <is>
          <t>|</t>
        </is>
      </c>
      <c r="Y210" t="inlineStr">
        <is>
          <t/>
        </is>
      </c>
      <c r="Z210" t="inlineStr">
        <is>
          <t/>
        </is>
      </c>
      <c r="AA210" t="inlineStr">
        <is>
          <t/>
        </is>
      </c>
      <c r="AB210" t="inlineStr">
        <is>
          <t>suvun omaisuudenhoitoyhteisö</t>
        </is>
      </c>
      <c r="AC210" t="inlineStr">
        <is>
          <t>3</t>
        </is>
      </c>
      <c r="AD210" t="inlineStr">
        <is>
          <t/>
        </is>
      </c>
      <c r="AE210" t="inlineStr">
        <is>
          <t>conseil patrimonial|gestionnaire de patrimoine|gestionnaire de grande fortune</t>
        </is>
      </c>
      <c r="AF210" t="inlineStr">
        <is>
          <t>3|3|3</t>
        </is>
      </c>
      <c r="AG210" t="inlineStr">
        <is>
          <t>||</t>
        </is>
      </c>
      <c r="AH210" t="inlineStr">
        <is>
          <t>riarthóir teaghlaigh</t>
        </is>
      </c>
      <c r="AI210" t="inlineStr">
        <is>
          <t>3</t>
        </is>
      </c>
      <c r="AJ210" t="inlineStr">
        <is>
          <t/>
        </is>
      </c>
      <c r="AK210" t="inlineStr">
        <is>
          <t/>
        </is>
      </c>
      <c r="AL210" t="inlineStr">
        <is>
          <t/>
        </is>
      </c>
      <c r="AM210" t="inlineStr">
        <is>
          <t/>
        </is>
      </c>
      <c r="AN210" t="inlineStr">
        <is>
          <t>családi vagyontervezés</t>
        </is>
      </c>
      <c r="AO210" t="inlineStr">
        <is>
          <t>3</t>
        </is>
      </c>
      <c r="AP210" t="inlineStr">
        <is>
          <t/>
        </is>
      </c>
      <c r="AQ210" t="inlineStr">
        <is>
          <t>family office</t>
        </is>
      </c>
      <c r="AR210" t="inlineStr">
        <is>
          <t>3</t>
        </is>
      </c>
      <c r="AS210" t="inlineStr">
        <is>
          <t/>
        </is>
      </c>
      <c r="AT210" t="inlineStr">
        <is>
          <t/>
        </is>
      </c>
      <c r="AU210" t="inlineStr">
        <is>
          <t/>
        </is>
      </c>
      <c r="AV210" t="inlineStr">
        <is>
          <t/>
        </is>
      </c>
      <c r="AW210" t="inlineStr">
        <is>
          <t>ģimenes birojs</t>
        </is>
      </c>
      <c r="AX210" t="inlineStr">
        <is>
          <t>2</t>
        </is>
      </c>
      <c r="AY210" t="inlineStr">
        <is>
          <t/>
        </is>
      </c>
      <c r="AZ210" t="inlineStr">
        <is>
          <t>family office</t>
        </is>
      </c>
      <c r="BA210" t="inlineStr">
        <is>
          <t>3</t>
        </is>
      </c>
      <c r="BB210" t="inlineStr">
        <is>
          <t/>
        </is>
      </c>
      <c r="BC210" t="inlineStr">
        <is>
          <t>family office</t>
        </is>
      </c>
      <c r="BD210" t="inlineStr">
        <is>
          <t>3</t>
        </is>
      </c>
      <c r="BE210" t="inlineStr">
        <is>
          <t/>
        </is>
      </c>
      <c r="BF210" t="inlineStr">
        <is>
          <t>Family Office</t>
        </is>
      </c>
      <c r="BG210" t="inlineStr">
        <is>
          <t>3</t>
        </is>
      </c>
      <c r="BH210" t="inlineStr">
        <is>
          <t/>
        </is>
      </c>
      <c r="BI210" t="inlineStr">
        <is>
          <t>gabinete de gestão patrimonial</t>
        </is>
      </c>
      <c r="BJ210" t="inlineStr">
        <is>
          <t>3</t>
        </is>
      </c>
      <c r="BK210" t="inlineStr">
        <is>
          <t/>
        </is>
      </c>
      <c r="BL210" t="inlineStr">
        <is>
          <t>birou familial</t>
        </is>
      </c>
      <c r="BM210" t="inlineStr">
        <is>
          <t>3</t>
        </is>
      </c>
      <c r="BN210" t="inlineStr">
        <is>
          <t/>
        </is>
      </c>
      <c r="BO210" t="inlineStr">
        <is>
          <t/>
        </is>
      </c>
      <c r="BP210" t="inlineStr">
        <is>
          <t/>
        </is>
      </c>
      <c r="BQ210" t="inlineStr">
        <is>
          <t/>
        </is>
      </c>
      <c r="BR210" t="inlineStr">
        <is>
          <t>upravljavec družinskega premoženja</t>
        </is>
      </c>
      <c r="BS210" t="inlineStr">
        <is>
          <t>3</t>
        </is>
      </c>
      <c r="BT210" t="inlineStr">
        <is>
          <t/>
        </is>
      </c>
      <c r="BU210" t="inlineStr">
        <is>
          <t>family office</t>
        </is>
      </c>
      <c r="BV210" t="inlineStr">
        <is>
          <t>3</t>
        </is>
      </c>
      <c r="BW210" t="inlineStr">
        <is>
          <t/>
        </is>
      </c>
      <c r="BX210" t="inlineStr">
        <is>
          <t/>
        </is>
      </c>
      <c r="BY210" t="inlineStr">
        <is>
          <t>správa rodinného majetku movitějších osob</t>
        </is>
      </c>
      <c r="BZ210" t="inlineStr">
        <is>
          <t>professionel platform, som er dedikeret til at administrere, investere og beskytte de økonomiske midler, som er og bliver genereret fra familiers nuværende eller tidligere ejede virksomheder</t>
        </is>
      </c>
      <c r="CA210" t="inlineStr">
        <is>
          <t>Organisationsformen und Dienstleistungen, welche sich mit der Verwaltung privater Großvermögen befassen</t>
        </is>
      </c>
      <c r="CB210" t="inlineStr">
        <is>
          <t>Πρόκειται για μια ιδιωτική εταιρία που διαχειρίζεται την περιουσία των οικογενειών. Το κεφάλαιο της εταιρίας αποτελείται από το κεφάλαιο της οικογενείας που συνήθως έχει σωρευθεί στο διάστημα πολλών γενεών. Τα παραδοσιακά γραφεία οικογενειών διαχειρίζονται την ακίνητη και κινητή περιουσία των οικογενειών, ασφαλιστικές καλύψεις και προσφέρουν επίσης λογιστική και φορολογική υποστήριξη, καταβολή μισθών και κερδών, διαχείριση του υπαλληλικού και υπηρετικού προσωπικού και πλήθος άλλων υπηρεσιών που μπορούν να φθάσουν μέχρι τις ρυθμίσεις ενός ταξιδιού και τη φιλανθρωπική δραστηριότητα .</t>
        </is>
      </c>
      <c r="CC210" t="inlineStr">
        <is>
          <t>private wealth management advisory service offered to ultra-high net worth investors to centralize focus and control over family finances, legal, tax and administration issues</t>
        </is>
      </c>
      <c r="CD210" t="inlineStr">
        <is>
          <t>Unidad operativa independiente que, dentro de los instrumentos para gestionar la relación entre familia y negocio, permite a la familia invertir su riqueza como una sola unidad, a la vez que aumentar su poder de adquisición y optimizar los costes de la gestión financiera desde una óptica de planificación centralizada.</t>
        </is>
      </c>
      <c r="CE210" t="inlineStr">
        <is>
          <t/>
        </is>
      </c>
      <c r="CF210" t="inlineStr">
        <is>
          <t>sijoitusyritys, joka sijoittaa sijoittajien yksityisomaisuutta ulkopuolista pääomaa hankkimatta</t>
        </is>
      </c>
      <c r="CG210" t="inlineStr">
        <is>
          <t>organisme spécialisé dans la gestion administrative et financière de patrimoines importants</t>
        </is>
      </c>
      <c r="CH210" t="inlineStr">
        <is>
          <t/>
        </is>
      </c>
      <c r="CI210" t="inlineStr">
        <is>
          <t/>
        </is>
      </c>
      <c r="CJ210" t="inlineStr">
        <is>
          <t>olyan integrált pénzügyi szolgáltatást jelöl, ami az egyes családok terveinek megfelelően magába foglalja a pénzügyi-, befektetési-, adó-, biztosítási tanácsadást, ingatlan és ingó befektetések vizsgálatát és kezelését, a mindezekkel összefüggő ügyvédi szolgáltatásokat, a könyvelői, banki és vagyonkezelési tevékenységeket egyaránt</t>
        </is>
      </c>
      <c r="CK210" t="inlineStr">
        <is>
          <t>società privata che gestisce investimenti e fondi per una famiglia o un gruppo di famiglie con ampie disponibilità patrimoniali, offrendo un servizio di gestione centralizzato delle questioni finanziarie, legali, fiscali e immobiliari</t>
        </is>
      </c>
      <c r="CL210" t="inlineStr">
        <is>
          <t/>
        </is>
      </c>
      <c r="CM210" t="inlineStr">
        <is>
          <t>privāts uzņēmums, kas pārvalda ieguldījumus un trastus tādas ģimenes vai ģimeņu grupas labā, kam ir lieli tīrie aktīvi</t>
        </is>
      </c>
      <c r="CN210" t="inlineStr">
        <is>
          <t>kumpanija privata li tieħu ħsieb l-investimenti u t-trusts għal familji jew gruppi ta' familji li jkollhom valur nett għoli</t>
        </is>
      </c>
      <c r="CO210" t="inlineStr">
        <is>
          <t>kantoor dat diensten verleent aan één of meer families
op het vlak van vermogensbeheer, financieel advies, administratie, accountancy,
fiscaliteit en andere zaken en zich inzet om de welvaart van rijke families meerdere generaties lang op peil te houden</t>
        </is>
      </c>
      <c r="CP210" t="inlineStr">
        <is>
          <t>kompleksowa usługa przeznaczona dla zamożnej rodziny, obejmująca doradztwo finansowe, a także często elementy doradztwa prawnego, zarządzania posiadanymi nieruchomościami, finansowania edukacji dzieci czy planowania spadkowego</t>
        </is>
      </c>
      <c r="CQ210" t="inlineStr">
        <is>
          <t>Empresa privada que gere investimentos e fideicomissos (&lt;i&gt;trusts&lt;/i&gt;) de uma família ou grupo de famílias com elevado património líquido.</t>
        </is>
      </c>
      <c r="CR210" t="inlineStr">
        <is>
          <t>companii private care gestionează fondurile de investiții și fiduciare ale uneia sau mai multor familii cu disponibilități financiare ridicate</t>
        </is>
      </c>
      <c r="CS210" t="inlineStr">
        <is>
          <t/>
        </is>
      </c>
      <c r="CT210" t="inlineStr">
        <is>
          <t>zasebno podjetje, ki naložbe in fiduciarna sredstva upravlja za premožno družino ali skupino družin</t>
        </is>
      </c>
      <c r="CU210" t="inlineStr">
        <is>
          <t>företag som förvaltar förmögenheter och erbjuder tjänster inom bl.a. skatterådgivning, finansiell planering och liknande tjänster för familjer, en eller flera generationer</t>
        </is>
      </c>
    </row>
    <row r="211">
      <c r="A211" s="1" t="str">
        <f>HYPERLINK("https://iate.europa.eu/entry/result/3568410/all", "3568410")</f>
        <v>3568410</v>
      </c>
      <c r="B211" t="inlineStr">
        <is>
          <t>PRODUCTION, TECHNOLOGY AND RESEARCH</t>
        </is>
      </c>
      <c r="C211" t="inlineStr">
        <is>
          <t>PRODUCTION, TECHNOLOGY AND RESEARCH|research and intellectual property</t>
        </is>
      </c>
      <c r="D211" t="inlineStr">
        <is>
          <t>механизъм за уведомяване и предприемане на действия</t>
        </is>
      </c>
      <c r="E211" t="inlineStr">
        <is>
          <t>3</t>
        </is>
      </c>
      <c r="F211" t="inlineStr">
        <is>
          <t/>
        </is>
      </c>
      <c r="G211" t="inlineStr">
        <is>
          <t>mechanismus pro oznamování protiprávního obsahu a přijímání opatření|mechanismus pro oznámení protiprávního obsahu a přijetí opatření</t>
        </is>
      </c>
      <c r="H211" t="inlineStr">
        <is>
          <t>3|3</t>
        </is>
      </c>
      <c r="I211" t="inlineStr">
        <is>
          <t>preferred|</t>
        </is>
      </c>
      <c r="J211" t="inlineStr">
        <is>
          <t>mekanisme til anmeldelse og fjernelse af ulovligt indhold</t>
        </is>
      </c>
      <c r="K211" t="inlineStr">
        <is>
          <t>3</t>
        </is>
      </c>
      <c r="L211" t="inlineStr">
        <is>
          <t/>
        </is>
      </c>
      <c r="M211" t="inlineStr">
        <is>
          <t>Melde- und Abhilfemechanismus</t>
        </is>
      </c>
      <c r="N211" t="inlineStr">
        <is>
          <t>3</t>
        </is>
      </c>
      <c r="O211" t="inlineStr">
        <is>
          <t/>
        </is>
      </c>
      <c r="P211" t="inlineStr">
        <is>
          <t>μηχανισμός αναγγελίας και δράσης</t>
        </is>
      </c>
      <c r="Q211" t="inlineStr">
        <is>
          <t>3</t>
        </is>
      </c>
      <c r="R211" t="inlineStr">
        <is>
          <t/>
        </is>
      </c>
      <c r="S211" t="inlineStr">
        <is>
          <t>notice and action scheme|notice-and-action procedure|notice and action mechanism</t>
        </is>
      </c>
      <c r="T211" t="inlineStr">
        <is>
          <t>3|1|3</t>
        </is>
      </c>
      <c r="U211" t="inlineStr">
        <is>
          <t>||</t>
        </is>
      </c>
      <c r="V211" t="inlineStr">
        <is>
          <t>mecanismo de «notificación y acción»</t>
        </is>
      </c>
      <c r="W211" t="inlineStr">
        <is>
          <t>3</t>
        </is>
      </c>
      <c r="X211" t="inlineStr">
        <is>
          <t/>
        </is>
      </c>
      <c r="Y211" t="inlineStr">
        <is>
          <t>teavitamise ja meetmete mehhanism</t>
        </is>
      </c>
      <c r="Z211" t="inlineStr">
        <is>
          <t>3</t>
        </is>
      </c>
      <c r="AA211" t="inlineStr">
        <is>
          <t/>
        </is>
      </c>
      <c r="AB211" t="inlineStr">
        <is>
          <t>ilmoitusmenettely ja toteutettavat toimenpiteet|ilmoitusmekanismi (notice and action)</t>
        </is>
      </c>
      <c r="AC211" t="inlineStr">
        <is>
          <t>3|3</t>
        </is>
      </c>
      <c r="AD211" t="inlineStr">
        <is>
          <t>|</t>
        </is>
      </c>
      <c r="AE211" t="inlineStr">
        <is>
          <t>mécanisme de «notification et action»|procédure de notification et action</t>
        </is>
      </c>
      <c r="AF211" t="inlineStr">
        <is>
          <t>3|3</t>
        </is>
      </c>
      <c r="AG211" t="inlineStr">
        <is>
          <t>|preferred</t>
        </is>
      </c>
      <c r="AH211" t="inlineStr">
        <is>
          <t>sásra fógra agus gnímh</t>
        </is>
      </c>
      <c r="AI211" t="inlineStr">
        <is>
          <t>3</t>
        </is>
      </c>
      <c r="AJ211" t="inlineStr">
        <is>
          <t/>
        </is>
      </c>
      <c r="AK211" t="inlineStr">
        <is>
          <t>mehanizam obavješćivanja i djelovanja</t>
        </is>
      </c>
      <c r="AL211" t="inlineStr">
        <is>
          <t>3</t>
        </is>
      </c>
      <c r="AM211" t="inlineStr">
        <is>
          <t/>
        </is>
      </c>
      <c r="AN211" t="inlineStr">
        <is>
          <t>bejelentési-cselekvési mechanizmus|bejelentési-cselekvési rendszer</t>
        </is>
      </c>
      <c r="AO211" t="inlineStr">
        <is>
          <t>3|4</t>
        </is>
      </c>
      <c r="AP211" t="inlineStr">
        <is>
          <t>|</t>
        </is>
      </c>
      <c r="AQ211" t="inlineStr">
        <is>
          <t>meccanismo di notifica e azione</t>
        </is>
      </c>
      <c r="AR211" t="inlineStr">
        <is>
          <t>3</t>
        </is>
      </c>
      <c r="AS211" t="inlineStr">
        <is>
          <t/>
        </is>
      </c>
      <c r="AT211" t="inlineStr">
        <is>
          <t>pranešimo ir veiksmų mechanizmas</t>
        </is>
      </c>
      <c r="AU211" t="inlineStr">
        <is>
          <t>3</t>
        </is>
      </c>
      <c r="AV211" t="inlineStr">
        <is>
          <t/>
        </is>
      </c>
      <c r="AW211" t="inlineStr">
        <is>
          <t>brīdināšanas un rīcības mehānisms|paziņošanas un rīcības sistēma</t>
        </is>
      </c>
      <c r="AX211" t="inlineStr">
        <is>
          <t>2|2</t>
        </is>
      </c>
      <c r="AY211" t="inlineStr">
        <is>
          <t>|</t>
        </is>
      </c>
      <c r="AZ211" t="inlineStr">
        <is>
          <t>mekkaniżmu ta' avviż u azzjoni</t>
        </is>
      </c>
      <c r="BA211" t="inlineStr">
        <is>
          <t>3</t>
        </is>
      </c>
      <c r="BB211" t="inlineStr">
        <is>
          <t/>
        </is>
      </c>
      <c r="BC211" t="inlineStr">
        <is>
          <t>mechanisme voor "melding en actie"</t>
        </is>
      </c>
      <c r="BD211" t="inlineStr">
        <is>
          <t>2</t>
        </is>
      </c>
      <c r="BE211" t="inlineStr">
        <is>
          <t/>
        </is>
      </c>
      <c r="BF211" t="inlineStr">
        <is>
          <t>mechanizm zgłaszania i usuwania nielegalnych treści</t>
        </is>
      </c>
      <c r="BG211" t="inlineStr">
        <is>
          <t>3</t>
        </is>
      </c>
      <c r="BH211" t="inlineStr">
        <is>
          <t/>
        </is>
      </c>
      <c r="BI211" t="inlineStr">
        <is>
          <t>procedimento de notificação e ação</t>
        </is>
      </c>
      <c r="BJ211" t="inlineStr">
        <is>
          <t>3</t>
        </is>
      </c>
      <c r="BK211" t="inlineStr">
        <is>
          <t/>
        </is>
      </c>
      <c r="BL211" t="inlineStr">
        <is>
          <t>mecanism de notificare și de acțiune</t>
        </is>
      </c>
      <c r="BM211" t="inlineStr">
        <is>
          <t>3</t>
        </is>
      </c>
      <c r="BN211" t="inlineStr">
        <is>
          <t/>
        </is>
      </c>
      <c r="BO211" t="inlineStr">
        <is>
          <t>mechanizmus oznamovania a prijímania opatrení</t>
        </is>
      </c>
      <c r="BP211" t="inlineStr">
        <is>
          <t>3</t>
        </is>
      </c>
      <c r="BQ211" t="inlineStr">
        <is>
          <t/>
        </is>
      </c>
      <c r="BR211" t="inlineStr">
        <is>
          <t>mehanizem prijave in ukrepanja</t>
        </is>
      </c>
      <c r="BS211" t="inlineStr">
        <is>
          <t>3</t>
        </is>
      </c>
      <c r="BT211" t="inlineStr">
        <is>
          <t/>
        </is>
      </c>
      <c r="BU211" t="inlineStr">
        <is>
          <t>mekanism för anmälning och åtgärd</t>
        </is>
      </c>
      <c r="BV211" t="inlineStr">
        <is>
          <t>2</t>
        </is>
      </c>
      <c r="BW211" t="inlineStr">
        <is>
          <t/>
        </is>
      </c>
      <c r="BX211" t="inlineStr">
        <is>
          <t/>
        </is>
      </c>
      <c r="BY211" t="inlineStr">
        <is>
          <t>mechanismus používaný zprostředkovateli internetu, aby mohli zasáhnout a přijmout opatření proti nezákonnému obsahu po obdržení zprávy</t>
        </is>
      </c>
      <c r="BZ211" t="inlineStr">
        <is>
          <t/>
        </is>
      </c>
      <c r="CA211" t="inlineStr">
        <is>
          <t/>
        </is>
      </c>
      <c r="CB211" t="inlineStr">
        <is>
          <t/>
        </is>
      </c>
      <c r="CC211" t="inlineStr">
        <is>
          <t>system enabling reporting of illegal content on the internet and subsequent action by the hosting service provider</t>
        </is>
      </c>
      <c r="CD211" t="inlineStr">
        <is>
          <t/>
        </is>
      </c>
      <c r="CE211" t="inlineStr">
        <is>
          <t/>
        </is>
      </c>
      <c r="CF211" t="inlineStr">
        <is>
          <t/>
        </is>
      </c>
      <c r="CG211" t="inlineStr">
        <is>
          <t>mécanisme permettant de signaler la présence de contenus illicites sur l’internet afin que les prestataires de service d’hébergement concernés prennent des mesures pour éliminer ces contenus</t>
        </is>
      </c>
      <c r="CH211" t="inlineStr">
        <is>
          <t/>
        </is>
      </c>
      <c r="CI211" t="inlineStr">
        <is>
          <t/>
        </is>
      </c>
      <c r="CJ211" t="inlineStr">
        <is>
          <t>az illegális internetes tartalmak gyors bejelentését és eltávolítását lehetővé tévő rendszer</t>
        </is>
      </c>
      <c r="CK211" t="inlineStr">
        <is>
          <t>sistema che consente di notificare ai fornitori di servizi online i contenuti illegali perché agiscano di conseguenza al fine di eliminarli</t>
        </is>
      </c>
      <c r="CL211" t="inlineStr">
        <is>
          <t>pranešimo apie nelegalų turinį internete ir paskesnių jo pašalinimo arba legalizavimo veiksmų sistema</t>
        </is>
      </c>
      <c r="CM211" t="inlineStr">
        <is>
          <t/>
        </is>
      </c>
      <c r="CN211" t="inlineStr">
        <is>
          <t>sistema li tippermetti r-rappurtar ta' kontenut illegali fuq l-internet u azzjoni sussegwenti mill-fornitur tas-servizz</t>
        </is>
      </c>
      <c r="CO211" t="inlineStr">
        <is>
          <t>procedure waarbij illegale inhoud op het internet wordt verwijderd door de hostende serviceprovider nadat die daarvan op de hoogte is gebracht</t>
        </is>
      </c>
      <c r="CP211" t="inlineStr">
        <is>
          <t>procedura stosowana przez usługodawców będących pośrednikami w internecie w odpowiedzi na treści nielegalne po otrzymaniu powiadomienia</t>
        </is>
      </c>
      <c r="CQ211" t="inlineStr">
        <is>
          <t/>
        </is>
      </c>
      <c r="CR211" t="inlineStr">
        <is>
          <t/>
        </is>
      </c>
      <c r="CS211" t="inlineStr">
        <is>
          <t>systém umožňujúci oznamovanie nezákonného obsahu na internete a následné prijímanie opatrení zo strany poskytovateľa hostingovej služby</t>
        </is>
      </c>
      <c r="CT211" t="inlineStr">
        <is>
          <t/>
        </is>
      </c>
      <c r="CU211" t="inlineStr">
        <is>
          <t/>
        </is>
      </c>
    </row>
    <row r="212">
      <c r="A212" s="1" t="str">
        <f>HYPERLINK("https://iate.europa.eu/entry/result/901458/all", "901458")</f>
        <v>901458</v>
      </c>
      <c r="B212" t="inlineStr">
        <is>
          <t>FINANCE</t>
        </is>
      </c>
      <c r="C212" t="inlineStr">
        <is>
          <t>FINANCE|financial institutions and credit|banking</t>
        </is>
      </c>
      <c r="D212" t="inlineStr">
        <is>
          <t>международен номер на банкова сметка|IBAN</t>
        </is>
      </c>
      <c r="E212" t="inlineStr">
        <is>
          <t>3|3</t>
        </is>
      </c>
      <c r="F212" t="inlineStr">
        <is>
          <t>|</t>
        </is>
      </c>
      <c r="G212" t="inlineStr">
        <is>
          <t/>
        </is>
      </c>
      <c r="H212" t="inlineStr">
        <is>
          <t/>
        </is>
      </c>
      <c r="I212" t="inlineStr">
        <is>
          <t/>
        </is>
      </c>
      <c r="J212" t="inlineStr">
        <is>
          <t>internationalt bankkontonummer|IBAN</t>
        </is>
      </c>
      <c r="K212" t="inlineStr">
        <is>
          <t>4|4</t>
        </is>
      </c>
      <c r="L212" t="inlineStr">
        <is>
          <t>|</t>
        </is>
      </c>
      <c r="M212" t="inlineStr">
        <is>
          <t>IBAN|internationale Kontonummer</t>
        </is>
      </c>
      <c r="N212" t="inlineStr">
        <is>
          <t>3|3</t>
        </is>
      </c>
      <c r="O212" t="inlineStr">
        <is>
          <t>|</t>
        </is>
      </c>
      <c r="P212" t="inlineStr">
        <is>
          <t>IBAN|διεθνής αριθμός τραπεζικού λογαριασμού</t>
        </is>
      </c>
      <c r="Q212" t="inlineStr">
        <is>
          <t>3|3</t>
        </is>
      </c>
      <c r="R212" t="inlineStr">
        <is>
          <t>|</t>
        </is>
      </c>
      <c r="S212" t="inlineStr">
        <is>
          <t>International Bank Account Number|IBAN</t>
        </is>
      </c>
      <c r="T212" t="inlineStr">
        <is>
          <t>3|3</t>
        </is>
      </c>
      <c r="U212" t="inlineStr">
        <is>
          <t>|</t>
        </is>
      </c>
      <c r="V212" t="inlineStr">
        <is>
          <t>número internacional de cuenta bancaria|Código Internacional de Cuenta Bancaria|IBAN</t>
        </is>
      </c>
      <c r="W212" t="inlineStr">
        <is>
          <t>3|3|4</t>
        </is>
      </c>
      <c r="X212" t="inlineStr">
        <is>
          <t>||</t>
        </is>
      </c>
      <c r="Y212" t="inlineStr">
        <is>
          <t>IBAN|rahvusvaheline pangakontonumber</t>
        </is>
      </c>
      <c r="Z212" t="inlineStr">
        <is>
          <t>3|3</t>
        </is>
      </c>
      <c r="AA212" t="inlineStr">
        <is>
          <t>|</t>
        </is>
      </c>
      <c r="AB212" t="inlineStr">
        <is>
          <t>IBAN|kansainvälinen tilinumero</t>
        </is>
      </c>
      <c r="AC212" t="inlineStr">
        <is>
          <t>3|2</t>
        </is>
      </c>
      <c r="AD212" t="inlineStr">
        <is>
          <t>|</t>
        </is>
      </c>
      <c r="AE212" t="inlineStr">
        <is>
          <t>IBAN|Identifiant international de compte bancaire</t>
        </is>
      </c>
      <c r="AF212" t="inlineStr">
        <is>
          <t>2|3</t>
        </is>
      </c>
      <c r="AG212" t="inlineStr">
        <is>
          <t>|</t>
        </is>
      </c>
      <c r="AH212" t="inlineStr">
        <is>
          <t/>
        </is>
      </c>
      <c r="AI212" t="inlineStr">
        <is>
          <t/>
        </is>
      </c>
      <c r="AJ212" t="inlineStr">
        <is>
          <t/>
        </is>
      </c>
      <c r="AK212" t="inlineStr">
        <is>
          <t/>
        </is>
      </c>
      <c r="AL212" t="inlineStr">
        <is>
          <t/>
        </is>
      </c>
      <c r="AM212" t="inlineStr">
        <is>
          <t/>
        </is>
      </c>
      <c r="AN212" t="inlineStr">
        <is>
          <t/>
        </is>
      </c>
      <c r="AO212" t="inlineStr">
        <is>
          <t/>
        </is>
      </c>
      <c r="AP212" t="inlineStr">
        <is>
          <t/>
        </is>
      </c>
      <c r="AQ212" t="inlineStr">
        <is>
          <t>IBAN|numero di conto bancario internazionale</t>
        </is>
      </c>
      <c r="AR212" t="inlineStr">
        <is>
          <t>2|2</t>
        </is>
      </c>
      <c r="AS212" t="inlineStr">
        <is>
          <t>|</t>
        </is>
      </c>
      <c r="AT212" t="inlineStr">
        <is>
          <t>tarptautinis banko sąskaitos numeris|IBAN</t>
        </is>
      </c>
      <c r="AU212" t="inlineStr">
        <is>
          <t>3|3</t>
        </is>
      </c>
      <c r="AV212" t="inlineStr">
        <is>
          <t>|</t>
        </is>
      </c>
      <c r="AW212" t="inlineStr">
        <is>
          <t>&lt;i&gt;IBAN&lt;/i&gt;|starptautiskais bankas konta numurs</t>
        </is>
      </c>
      <c r="AX212" t="inlineStr">
        <is>
          <t>3|3</t>
        </is>
      </c>
      <c r="AY212" t="inlineStr">
        <is>
          <t>|</t>
        </is>
      </c>
      <c r="AZ212" t="inlineStr">
        <is>
          <t/>
        </is>
      </c>
      <c r="BA212" t="inlineStr">
        <is>
          <t/>
        </is>
      </c>
      <c r="BB212" t="inlineStr">
        <is>
          <t/>
        </is>
      </c>
      <c r="BC212" t="inlineStr">
        <is>
          <t>IBAN|internationaal bankrekeningnummer</t>
        </is>
      </c>
      <c r="BD212" t="inlineStr">
        <is>
          <t>2|2</t>
        </is>
      </c>
      <c r="BE212" t="inlineStr">
        <is>
          <t>|</t>
        </is>
      </c>
      <c r="BF212" t="inlineStr">
        <is>
          <t>międzynarodowy numer rachunku bankowego|IBAN</t>
        </is>
      </c>
      <c r="BG212" t="inlineStr">
        <is>
          <t>3|2</t>
        </is>
      </c>
      <c r="BH212" t="inlineStr">
        <is>
          <t>|</t>
        </is>
      </c>
      <c r="BI212" t="inlineStr">
        <is>
          <t>IBAN|número internacional de conta bancária</t>
        </is>
      </c>
      <c r="BJ212" t="inlineStr">
        <is>
          <t>3|3</t>
        </is>
      </c>
      <c r="BK212" t="inlineStr">
        <is>
          <t>|</t>
        </is>
      </c>
      <c r="BL212" t="inlineStr">
        <is>
          <t>număr de cont bancar internațional|IBAN</t>
        </is>
      </c>
      <c r="BM212" t="inlineStr">
        <is>
          <t>3|3</t>
        </is>
      </c>
      <c r="BN212" t="inlineStr">
        <is>
          <t>|</t>
        </is>
      </c>
      <c r="BO212" t="inlineStr">
        <is>
          <t/>
        </is>
      </c>
      <c r="BP212" t="inlineStr">
        <is>
          <t/>
        </is>
      </c>
      <c r="BQ212" t="inlineStr">
        <is>
          <t/>
        </is>
      </c>
      <c r="BR212" t="inlineStr">
        <is>
          <t>mednarodna številka bančnega računa|IBAN</t>
        </is>
      </c>
      <c r="BS212" t="inlineStr">
        <is>
          <t>3|3</t>
        </is>
      </c>
      <c r="BT212" t="inlineStr">
        <is>
          <t>|</t>
        </is>
      </c>
      <c r="BU212" t="inlineStr">
        <is>
          <t>IBAN|internationellt bankkontonummer</t>
        </is>
      </c>
      <c r="BV212" t="inlineStr">
        <is>
          <t>3|3</t>
        </is>
      </c>
      <c r="BW212" t="inlineStr">
        <is>
          <t>|</t>
        </is>
      </c>
      <c r="BX212" t="inlineStr">
        <is>
          <t>последователност от буквени и цифрени знаци за еднозначно международно идентифициране на банкова сметка на клиент в банка</t>
        </is>
      </c>
      <c r="BY212" t="inlineStr">
        <is>
          <t/>
        </is>
      </c>
      <c r="BZ212" t="inlineStr">
        <is>
          <t>"IBAN står for International Bank Account Number (internationalt bank-konto-nummer). Det er et nummer, der er tilknyttet alle konti i EU-landene og Norge, Schweiz og Liechtenstein. IBAN er en kode, der identificerer landet, hvor kontoen hører hjemme, kontohavers bank og kontonummeret"</t>
        </is>
      </c>
      <c r="CA212" t="inlineStr">
        <is>
          <t>standardisierte, internationale Bank-/Kontonummer für nationale und grenzüberschreitende Zahlungen</t>
        </is>
      </c>
      <c r="CB212" t="inlineStr">
        <is>
          <t/>
        </is>
      </c>
      <c r="CC212" t="inlineStr">
        <is>
          <t>account number formatted according to international standards to uniquely identify a bank account in cross-border transactions between European countries</t>
        </is>
      </c>
      <c r="CD212" t="inlineStr">
        <is>
          <t>Serie de caracteres alfanuméricos que identifican una cuenta determinada en una entidad financiera en cualquier lugar del mundo (de momento solo en Europa). Es decir, a cada cuenta le corresponde un único IBAN y a través del IBAN se identifica el país, la entidad, la oficina y la cuenta. Se trata de una norma (EBS204) del Comité Europeo de Normalización Bancaria, que a su vez cumple la norma ISO 13616</t>
        </is>
      </c>
      <c r="CE212" t="inlineStr">
        <is>
          <t>rahvusvaheline tähtedest ja numbritest koosnev standardiseeritud kontonumbri vorming, mis sisaldab lisaks isiku või ettevõtte kontonumbrile, riigi, panga ning vajaduse korral ka pangakontori tunnuseid. IBAN algab kahetähelise riigikoodiga, millele järgnevad kahekohaline kontrolljärk (mis on igal IBANil erinev), kahekohaline pangakood ja riigisisene kontonumber.</t>
        </is>
      </c>
      <c r="CF212" t="inlineStr">
        <is>
          <t>kansainvälinen tilinumerostandardi, joka yksilöi saajan pankin maan, rahalaitoksen ja tilinumeron</t>
        </is>
      </c>
      <c r="CG212" t="inlineStr">
        <is>
          <t>Numéro de compte bancaire formaté selon des normes internationales utilisé pour identifier de manière unique un compte bancaire dans les paiements transfrontaliers.&lt;p&gt;L'IBAN se compose:&lt;br&gt;- du code ISO du pays où le compte est tenu (2 lettres);&lt;br&gt;- d'un chiffre de contrôle (2 chiffres);&lt;br&gt;- de l'actuel numéro de compte national.&lt;/p&gt;</t>
        </is>
      </c>
      <c r="CH212" t="inlineStr">
        <is>
          <t/>
        </is>
      </c>
      <c r="CI212" t="inlineStr">
        <is>
          <t/>
        </is>
      </c>
      <c r="CJ212" t="inlineStr">
        <is>
          <t/>
        </is>
      </c>
      <c r="CK212" t="inlineStr">
        <is>
          <t>I dati contenuti nell'IBAN servono ad identificare in modo univoco il conto bancario e l'istituto finanziario.</t>
        </is>
      </c>
      <c r="CL212" t="inlineStr">
        <is>
          <t>tarptautinis mokėjimo sąskaitos numerio identifikatorius, kuriuo nedviprasmiškai identifikuojama individuali mokėjimo sąskaita valstybėje narėje ir kurio elementus nustato Tarptautinės standartizacijos organizacija</t>
        </is>
      </c>
      <c r="CM212" t="inlineStr">
        <is>
          <t>starptautiskiem standartiem atbilstošs bankas konta numurs, ko izmanto kā bankas rekvizītu iekšzemes un starptautiskajiem maksājumiem</t>
        </is>
      </c>
      <c r="CN212" t="inlineStr">
        <is>
          <t/>
        </is>
      </c>
      <c r="CO212" t="inlineStr">
        <is>
          <t>Het International Bank Account Number (IBAN) houdt in dat aan de bestaande nationale bankrekeningnummers een code wordt toegevoegd om land en bank te identificeren.</t>
        </is>
      </c>
      <c r="CP212" t="inlineStr">
        <is>
          <t>stosowany w obrocie międzynarodowym identyfikator rachunku bankowego istniejącego w określonej instytucji finansowej w określonym kraju; odpowiada zasadom opisanym w normie ISO 13616</t>
        </is>
      </c>
      <c r="CQ212" t="inlineStr">
        <is>
          <t>Elemento de informação que permite identificar e validar, no Espaço Económico Europeu, a conta bancária do beneficiário.</t>
        </is>
      </c>
      <c r="CR212" t="inlineStr">
        <is>
          <t>numărul de cont bancar internațional a fost introdus pentru a standardiza identificarea conturilor bancare. IBAN a plecat, în formarea sa, de la numerele inițiale de cont bancare, existente anterior introducerii IBAN, la care s-au adaugat anumite caractere de identificare internațională</t>
        </is>
      </c>
      <c r="CS212" t="inlineStr">
        <is>
          <t/>
        </is>
      </c>
      <c r="CT212" t="inlineStr">
        <is>
          <t>IBAN je kratica za International Bank Account Number (številka mednarodnega računa komitenta pri njegovi banki). Sestavljen je iz dvomestne črkovne oznake države, dvomestne kontrolne številke, šifre banke oz. njene podružnice ter konta (račun ali BBAN komitenta). Dolžina IBAN številke je v posameznih državah članicah EU različna (od 16-32 znakov).</t>
        </is>
      </c>
      <c r="CU212" t="inlineStr">
        <is>
          <t>"IBAN (International Bank Account Number) är en internationell standard för att ange ett kontonummer. Det används framför allt för utlandsbetalningar, och är ett villkor för att betalningar inom EU ska få det låga EU-priset.Det är konstruerat som ett tillägg till det vanliga kontonumret, och ett svenskt IBAN inleds alltid med bokstäverna SE och består totalt av 24 tecken."</t>
        </is>
      </c>
    </row>
    <row r="213">
      <c r="A213" s="1" t="str">
        <f>HYPERLINK("https://iate.europa.eu/entry/result/3516868/all", "3516868")</f>
        <v>3516868</v>
      </c>
      <c r="B213" t="inlineStr">
        <is>
          <t>FINANCE</t>
        </is>
      </c>
      <c r="C213" t="inlineStr">
        <is>
          <t>FINANCE</t>
        </is>
      </c>
      <c r="D213" t="inlineStr">
        <is>
          <t/>
        </is>
      </c>
      <c r="E213" t="inlineStr">
        <is>
          <t/>
        </is>
      </c>
      <c r="F213" t="inlineStr">
        <is>
          <t/>
        </is>
      </c>
      <c r="G213" t="inlineStr">
        <is>
          <t/>
        </is>
      </c>
      <c r="H213" t="inlineStr">
        <is>
          <t/>
        </is>
      </c>
      <c r="I213" t="inlineStr">
        <is>
          <t/>
        </is>
      </c>
      <c r="J213" t="inlineStr">
        <is>
          <t/>
        </is>
      </c>
      <c r="K213" t="inlineStr">
        <is>
          <t/>
        </is>
      </c>
      <c r="L213" t="inlineStr">
        <is>
          <t/>
        </is>
      </c>
      <c r="M213" t="inlineStr">
        <is>
          <t>Rahmenwerk für Bonitätsbeurteilungen im Eurosystem|ECAF</t>
        </is>
      </c>
      <c r="N213" t="inlineStr">
        <is>
          <t>3|3</t>
        </is>
      </c>
      <c r="O213" t="inlineStr">
        <is>
          <t>|</t>
        </is>
      </c>
      <c r="P213" t="inlineStr">
        <is>
          <t>πλαίσιο του ευρωσυστήματος για την αξιολόγηση της πιστοληπτικής ικανότητας</t>
        </is>
      </c>
      <c r="Q213" t="inlineStr">
        <is>
          <t>4</t>
        </is>
      </c>
      <c r="R213" t="inlineStr">
        <is>
          <t/>
        </is>
      </c>
      <c r="S213" t="inlineStr">
        <is>
          <t>Eurosystem credit assessment framework|ECAF</t>
        </is>
      </c>
      <c r="T213" t="inlineStr">
        <is>
          <t>3|3</t>
        </is>
      </c>
      <c r="U213" t="inlineStr">
        <is>
          <t>|</t>
        </is>
      </c>
      <c r="V213" t="inlineStr">
        <is>
          <t/>
        </is>
      </c>
      <c r="W213" t="inlineStr">
        <is>
          <t/>
        </is>
      </c>
      <c r="X213" t="inlineStr">
        <is>
          <t/>
        </is>
      </c>
      <c r="Y213" t="inlineStr">
        <is>
          <t>eurosüsteemi krediidihindamisraamistik</t>
        </is>
      </c>
      <c r="Z213" t="inlineStr">
        <is>
          <t>3</t>
        </is>
      </c>
      <c r="AA213" t="inlineStr">
        <is>
          <t/>
        </is>
      </c>
      <c r="AB213" t="inlineStr">
        <is>
          <t>eurojärjestelmän luottoriskinarviointi</t>
        </is>
      </c>
      <c r="AC213" t="inlineStr">
        <is>
          <t>2</t>
        </is>
      </c>
      <c r="AD213" t="inlineStr">
        <is>
          <t/>
        </is>
      </c>
      <c r="AE213" t="inlineStr">
        <is>
          <t>dispositif d’évaluation du crédit de l’Eurosystème</t>
        </is>
      </c>
      <c r="AF213" t="inlineStr">
        <is>
          <t>3</t>
        </is>
      </c>
      <c r="AG213" t="inlineStr">
        <is>
          <t/>
        </is>
      </c>
      <c r="AH213" t="inlineStr">
        <is>
          <t>creat measúnaithe creidmheasa an Eurochórais</t>
        </is>
      </c>
      <c r="AI213" t="inlineStr">
        <is>
          <t>3</t>
        </is>
      </c>
      <c r="AJ213" t="inlineStr">
        <is>
          <t/>
        </is>
      </c>
      <c r="AK213" t="inlineStr">
        <is>
          <t/>
        </is>
      </c>
      <c r="AL213" t="inlineStr">
        <is>
          <t/>
        </is>
      </c>
      <c r="AM213" t="inlineStr">
        <is>
          <t/>
        </is>
      </c>
      <c r="AN213" t="inlineStr">
        <is>
          <t>az eurorendszer hitelminősítő rendszere|ECAF</t>
        </is>
      </c>
      <c r="AO213" t="inlineStr">
        <is>
          <t>3|3</t>
        </is>
      </c>
      <c r="AP213" t="inlineStr">
        <is>
          <t>|</t>
        </is>
      </c>
      <c r="AQ213" t="inlineStr">
        <is>
          <t/>
        </is>
      </c>
      <c r="AR213" t="inlineStr">
        <is>
          <t/>
        </is>
      </c>
      <c r="AS213" t="inlineStr">
        <is>
          <t/>
        </is>
      </c>
      <c r="AT213" t="inlineStr">
        <is>
          <t/>
        </is>
      </c>
      <c r="AU213" t="inlineStr">
        <is>
          <t/>
        </is>
      </c>
      <c r="AV213" t="inlineStr">
        <is>
          <t/>
        </is>
      </c>
      <c r="AW213" t="inlineStr">
        <is>
          <t/>
        </is>
      </c>
      <c r="AX213" t="inlineStr">
        <is>
          <t/>
        </is>
      </c>
      <c r="AY213" t="inlineStr">
        <is>
          <t/>
        </is>
      </c>
      <c r="AZ213" t="inlineStr">
        <is>
          <t/>
        </is>
      </c>
      <c r="BA213" t="inlineStr">
        <is>
          <t/>
        </is>
      </c>
      <c r="BB213" t="inlineStr">
        <is>
          <t/>
        </is>
      </c>
      <c r="BC213" t="inlineStr">
        <is>
          <t>kredietbeoordelingskader van het Eurosysteem</t>
        </is>
      </c>
      <c r="BD213" t="inlineStr">
        <is>
          <t>3</t>
        </is>
      </c>
      <c r="BE213" t="inlineStr">
        <is>
          <t/>
        </is>
      </c>
      <c r="BF213" t="inlineStr">
        <is>
          <t>ECAF|ramowe zasady oceny kredytowej w Eurosystemie</t>
        </is>
      </c>
      <c r="BG213" t="inlineStr">
        <is>
          <t>2|3</t>
        </is>
      </c>
      <c r="BH213" t="inlineStr">
        <is>
          <t>|</t>
        </is>
      </c>
      <c r="BI213" t="inlineStr">
        <is>
          <t/>
        </is>
      </c>
      <c r="BJ213" t="inlineStr">
        <is>
          <t/>
        </is>
      </c>
      <c r="BK213" t="inlineStr">
        <is>
          <t/>
        </is>
      </c>
      <c r="BL213" t="inlineStr">
        <is>
          <t/>
        </is>
      </c>
      <c r="BM213" t="inlineStr">
        <is>
          <t/>
        </is>
      </c>
      <c r="BN213" t="inlineStr">
        <is>
          <t/>
        </is>
      </c>
      <c r="BO213" t="inlineStr">
        <is>
          <t>rámec Eurosystému pre hodnotenie kreditného rizika</t>
        </is>
      </c>
      <c r="BP213" t="inlineStr">
        <is>
          <t>3</t>
        </is>
      </c>
      <c r="BQ213" t="inlineStr">
        <is>
          <t/>
        </is>
      </c>
      <c r="BR213" t="inlineStr">
        <is>
          <t>bonitetni okvir Eurosistema|ECAF</t>
        </is>
      </c>
      <c r="BS213" t="inlineStr">
        <is>
          <t>3|3</t>
        </is>
      </c>
      <c r="BT213" t="inlineStr">
        <is>
          <t>|</t>
        </is>
      </c>
      <c r="BU213" t="inlineStr">
        <is>
          <t>eurosystemets ramverk för kreditbedömning|Ecaf</t>
        </is>
      </c>
      <c r="BV213" t="inlineStr">
        <is>
          <t>3|3</t>
        </is>
      </c>
      <c r="BW213" t="inlineStr">
        <is>
          <t>|</t>
        </is>
      </c>
      <c r="BX213" t="inlineStr">
        <is>
          <t/>
        </is>
      </c>
      <c r="BY213" t="inlineStr">
        <is>
          <t/>
        </is>
      </c>
      <c r="BZ213" t="inlineStr">
        <is>
          <t/>
        </is>
      </c>
      <c r="CA213" t="inlineStr">
        <is>
          <t>Gesamtheit der Verfahren,
Regeln und Methoden, die gewährleisten, dass alle notenbankfähigen Sicherheiten
die hohen Bonitätsanforderungen des Eurosystems erfüllen</t>
        </is>
      </c>
      <c r="CB213" t="inlineStr">
        <is>
          <t>το σύνολο των διαδικασιών, των κανόνων και των τεχνικών μέσω των οποίων εξασφαλίζεται η απαίτηση του Ευρωσυστήματος για την παροχή αποδεκτών ασφαλειών υψηλής ποιότητας. Κατά τη θέσπιση υψηλών κριτηρίων ποιότητας, το Ευρωσύστημα διαφοροποιεί τους εμπορεύσιμους από τους μη εμπορεύσιμους τίτλους. Κατά την αξιολόγηση της ποιότητας, το Ευρωσύστημα λαμβάνει υπόψη πληροφορίες που προέρχονται από μία από τις εξής τέσσερεις πηγές αξιολόγησης: τους οργανισμούς αξιολόγησης πιστοληπτικής ικανότητας (external credit assessment institutions – ECAI), τα εσωτερικά συστήματα αξιολόγησης των ΕθνΚΤ (in-house credit assessment systems – ICAS), τα εσωτερικά συστήματα διαβάθμισης των ίδιων των αντισυμβαλλομένων (counterparties’ internal ratings-based systems – IRB) και τα μέσα διαβάθμισης (rating tools – RT) που διατίθενται από τρίτους φορείς. Επιπλέον, κατά την αξιολόγηση της ποιότητας, το Ευρωσύστημα λαμβάνει υπόψη θεσμικά κριτήρια και στοιχεία που διασφαλίζουν παρόμοια προστασία για τον κάτοχο του μέσου, π.χ. εγγυήσεις. Ως επίπεδο αναφοράς του Ευρωσυστήματος για το ελάχιστο αποδεκτό όριο ποιότητας (όριο πιστοληπτικής διαβάθμισης) λαμβάνεται η διαβάθμιση «single A». Το Ευρωσύστημα θεωρεί ότι πιθανότητα αθέτησης 0,10 % για χρονικό ορίζοντα ενός έτους ισοδυναμεί με τη διαβάθμιση «single A».</t>
        </is>
      </c>
      <c r="CC213" t="inlineStr">
        <is>
          <t>set of procedures, rules and techniques defined to ensure that the Eurosystem's requirements of high credit standards for all eligible assets is met</t>
        </is>
      </c>
      <c r="CD213" t="inlineStr">
        <is>
          <t/>
        </is>
      </c>
      <c r="CE213" t="inlineStr">
        <is>
          <t>menetlused, eeskirjad ja meetodid, millega tagatakse, et kõik kõlblikud varad vastavad eurosüsteemi kõrgetele krediidistandarditele</t>
        </is>
      </c>
      <c r="CF213" t="inlineStr">
        <is>
          <t>menettelyt, säännöt ja tekniikat, joilla varmistetaan, että eurojärjestelmän kaikille vakuuskelpoisille omaisuuserille asettamat tiukat luottokelpoisuusvaatimukset täyttyvät</t>
        </is>
      </c>
      <c r="CG213" t="inlineStr">
        <is>
          <t>"L'[ECAF] définit les procédures, règles et techniques qui garantissent le respect des exigences de l’Eurosystème en matière de qualité de signature de l’ensemble des garanties éligibles."</t>
        </is>
      </c>
      <c r="CH213" t="inlineStr">
        <is>
          <t/>
        </is>
      </c>
      <c r="CI213" t="inlineStr">
        <is>
          <t/>
        </is>
      </c>
      <c r="CJ213" t="inlineStr">
        <is>
          <t>az eurorendszerben elfogadható hitelfedezetekre alkalmazandó módszerek és szabályok, amelyek értelmében csak az „alacsony kockázatú” fedezetek fogadhatók el</t>
        </is>
      </c>
      <c r="CK213" t="inlineStr">
        <is>
          <t/>
        </is>
      </c>
      <c r="CL213" t="inlineStr">
        <is>
          <t/>
        </is>
      </c>
      <c r="CM213" t="inlineStr">
        <is>
          <t/>
        </is>
      </c>
      <c r="CN213" t="inlineStr">
        <is>
          <t/>
        </is>
      </c>
      <c r="CO213" t="inlineStr">
        <is>
          <t>hierin zijn de procedures, regels en technieken neergelegd waarmee wordt gegarandeerd dat aan het door het Eurosysteem gehanteerde vereiste van hoge kwaliteitseisen voor beleenbare activa wordt voldaan</t>
        </is>
      </c>
      <c r="CP213" t="inlineStr">
        <is>
          <t>Metody i reguły mające zapewnić „wysokie standardy kredytowe” dopuszczalnych zabezpieczeń w Eurosystemie. Opierają się one na czterech źródłach oceny jakości kredytu: zewnętrznych instytucjach oceny kredytowej, wewnętrznych systemach oceny kredytowej krajowych banków centralnych, systemach ratingów wewnętrznych kontrahentów oraz narzędziach ratingowych niezależnych podmiotów zewnętrznych, obsługiwanych przez zaakceptowanych niezależnych operatorów.</t>
        </is>
      </c>
      <c r="CQ213" t="inlineStr">
        <is>
          <t/>
        </is>
      </c>
      <c r="CR213" t="inlineStr">
        <is>
          <t/>
        </is>
      </c>
      <c r="CS213" t="inlineStr">
        <is>
          <t>súbor procedúr, pravidiel a technických postupov, ktorým sa zabezpečuje dodržiavanie požiadaviek Eurosystému na vysoké štandardy kreditného rizika akceptovateľných aktív</t>
        </is>
      </c>
      <c r="CT213" t="inlineStr">
        <is>
          <t>sklop postopkov, pravil in tehnik, ki zagotavljajo, da so izpolnjene zahteve Eurosistema glede visokih bonitetnih standardov za vse primerno finančno premoženje</t>
        </is>
      </c>
      <c r="CU213" t="inlineStr">
        <is>
          <t>"Eurosystemets ramverk för kreditbedömning (Ecaf) definierar förfaranden, regler och metoder som garanterar att eurosystemets krav på hög kreditvärdighet för alla godtagbara tillgångar uppfylls."</t>
        </is>
      </c>
    </row>
    <row r="214">
      <c r="A214" s="1" t="str">
        <f>HYPERLINK("https://iate.europa.eu/entry/result/1682807/all", "1682807")</f>
        <v>1682807</v>
      </c>
      <c r="B214" t="inlineStr">
        <is>
          <t>FINANCE</t>
        </is>
      </c>
      <c r="C214" t="inlineStr">
        <is>
          <t>FINANCE|free movement of capital|financial market</t>
        </is>
      </c>
      <c r="D214" t="inlineStr">
        <is>
          <t/>
        </is>
      </c>
      <c r="E214" t="inlineStr">
        <is>
          <t/>
        </is>
      </c>
      <c r="F214" t="inlineStr">
        <is>
          <t/>
        </is>
      </c>
      <c r="G214" t="inlineStr">
        <is>
          <t/>
        </is>
      </c>
      <c r="H214" t="inlineStr">
        <is>
          <t/>
        </is>
      </c>
      <c r="I214" t="inlineStr">
        <is>
          <t/>
        </is>
      </c>
      <c r="J214" t="inlineStr">
        <is>
          <t>EASDAQ</t>
        </is>
      </c>
      <c r="K214" t="inlineStr">
        <is>
          <t>3</t>
        </is>
      </c>
      <c r="L214" t="inlineStr">
        <is>
          <t/>
        </is>
      </c>
      <c r="M214" t="inlineStr">
        <is>
          <t>European Association of Securities Dealers Automated Quotation|EASDAQ</t>
        </is>
      </c>
      <c r="N214" t="inlineStr">
        <is>
          <t>3|3</t>
        </is>
      </c>
      <c r="O214" t="inlineStr">
        <is>
          <t>|</t>
        </is>
      </c>
      <c r="P214" t="inlineStr">
        <is>
          <t>δείκτης Easdaq|αυτόματο σύστημα προσδιορισμού των τιμών της Ευρωπαϊκής Ένωσης Διαπραγματευτών Χρεογράφων|EASDAQ</t>
        </is>
      </c>
      <c r="Q214" t="inlineStr">
        <is>
          <t>3|3|3</t>
        </is>
      </c>
      <c r="R214" t="inlineStr">
        <is>
          <t>||</t>
        </is>
      </c>
      <c r="S214" t="inlineStr">
        <is>
          <t>European Association of Securities Dealers Automated Quotation|EASDAQ</t>
        </is>
      </c>
      <c r="T214" t="inlineStr">
        <is>
          <t>3|3</t>
        </is>
      </c>
      <c r="U214" t="inlineStr">
        <is>
          <t>|</t>
        </is>
      </c>
      <c r="V214" t="inlineStr">
        <is>
          <t>Easdaq|sistema automático de cotización de la Asociación Europea de Dealers</t>
        </is>
      </c>
      <c r="W214" t="inlineStr">
        <is>
          <t>3|3</t>
        </is>
      </c>
      <c r="X214" t="inlineStr">
        <is>
          <t>|</t>
        </is>
      </c>
      <c r="Y214" t="inlineStr">
        <is>
          <t/>
        </is>
      </c>
      <c r="Z214" t="inlineStr">
        <is>
          <t/>
        </is>
      </c>
      <c r="AA214" t="inlineStr">
        <is>
          <t/>
        </is>
      </c>
      <c r="AB214" t="inlineStr">
        <is>
          <t>European Association of Securities Dealers Automated Quotation|Easdaq</t>
        </is>
      </c>
      <c r="AC214" t="inlineStr">
        <is>
          <t>2|3</t>
        </is>
      </c>
      <c r="AD214" t="inlineStr">
        <is>
          <t>|</t>
        </is>
      </c>
      <c r="AE214" t="inlineStr">
        <is>
          <t>EASDAQ|système de cotation automatisée de l'association européenne des courtiers en bourse|Easdaq</t>
        </is>
      </c>
      <c r="AF214" t="inlineStr">
        <is>
          <t>2|2|3</t>
        </is>
      </c>
      <c r="AG214" t="inlineStr">
        <is>
          <t>||</t>
        </is>
      </c>
      <c r="AH214" t="inlineStr">
        <is>
          <t/>
        </is>
      </c>
      <c r="AI214" t="inlineStr">
        <is>
          <t/>
        </is>
      </c>
      <c r="AJ214" t="inlineStr">
        <is>
          <t/>
        </is>
      </c>
      <c r="AK214" t="inlineStr">
        <is>
          <t/>
        </is>
      </c>
      <c r="AL214" t="inlineStr">
        <is>
          <t/>
        </is>
      </c>
      <c r="AM214" t="inlineStr">
        <is>
          <t/>
        </is>
      </c>
      <c r="AN214" t="inlineStr">
        <is>
          <t/>
        </is>
      </c>
      <c r="AO214" t="inlineStr">
        <is>
          <t/>
        </is>
      </c>
      <c r="AP214" t="inlineStr">
        <is>
          <t/>
        </is>
      </c>
      <c r="AQ214" t="inlineStr">
        <is>
          <t>EASDAQ|European Association of Securities Dealers Automated Quotation</t>
        </is>
      </c>
      <c r="AR214" t="inlineStr">
        <is>
          <t>3|3</t>
        </is>
      </c>
      <c r="AS214" t="inlineStr">
        <is>
          <t>|</t>
        </is>
      </c>
      <c r="AT214" t="inlineStr">
        <is>
          <t/>
        </is>
      </c>
      <c r="AU214" t="inlineStr">
        <is>
          <t/>
        </is>
      </c>
      <c r="AV214" t="inlineStr">
        <is>
          <t/>
        </is>
      </c>
      <c r="AW214" t="inlineStr">
        <is>
          <t/>
        </is>
      </c>
      <c r="AX214" t="inlineStr">
        <is>
          <t/>
        </is>
      </c>
      <c r="AY214" t="inlineStr">
        <is>
          <t/>
        </is>
      </c>
      <c r="AZ214" t="inlineStr">
        <is>
          <t/>
        </is>
      </c>
      <c r="BA214" t="inlineStr">
        <is>
          <t/>
        </is>
      </c>
      <c r="BB214" t="inlineStr">
        <is>
          <t/>
        </is>
      </c>
      <c r="BC214" t="inlineStr">
        <is>
          <t>Easdaq</t>
        </is>
      </c>
      <c r="BD214" t="inlineStr">
        <is>
          <t>3</t>
        </is>
      </c>
      <c r="BE214" t="inlineStr">
        <is>
          <t/>
        </is>
      </c>
      <c r="BF214" t="inlineStr">
        <is>
          <t/>
        </is>
      </c>
      <c r="BG214" t="inlineStr">
        <is>
          <t/>
        </is>
      </c>
      <c r="BH214" t="inlineStr">
        <is>
          <t/>
        </is>
      </c>
      <c r="BI214" t="inlineStr">
        <is>
          <t>European Association of Securities Dealers Automated Quotation|EASDAQ</t>
        </is>
      </c>
      <c r="BJ214" t="inlineStr">
        <is>
          <t>3|3</t>
        </is>
      </c>
      <c r="BK214" t="inlineStr">
        <is>
          <t>|</t>
        </is>
      </c>
      <c r="BL214" t="inlineStr">
        <is>
          <t/>
        </is>
      </c>
      <c r="BM214" t="inlineStr">
        <is>
          <t/>
        </is>
      </c>
      <c r="BN214" t="inlineStr">
        <is>
          <t/>
        </is>
      </c>
      <c r="BO214" t="inlineStr">
        <is>
          <t/>
        </is>
      </c>
      <c r="BP214" t="inlineStr">
        <is>
          <t/>
        </is>
      </c>
      <c r="BQ214" t="inlineStr">
        <is>
          <t/>
        </is>
      </c>
      <c r="BR214" t="inlineStr">
        <is>
          <t/>
        </is>
      </c>
      <c r="BS214" t="inlineStr">
        <is>
          <t/>
        </is>
      </c>
      <c r="BT214" t="inlineStr">
        <is>
          <t/>
        </is>
      </c>
      <c r="BU214" t="inlineStr">
        <is>
          <t>Easdaq</t>
        </is>
      </c>
      <c r="BV214" t="inlineStr">
        <is>
          <t>3</t>
        </is>
      </c>
      <c r="BW214" t="inlineStr">
        <is>
          <t/>
        </is>
      </c>
      <c r="BX214" t="inlineStr">
        <is>
          <t/>
        </is>
      </c>
      <c r="BY214" t="inlineStr">
        <is>
          <t/>
        </is>
      </c>
      <c r="BZ214" t="inlineStr">
        <is>
          <t>vækstbørs, der blev grundlagt som europæisk sidestykke til NASDAQ, men som ophørte med at eksistere, da IT-boblen brast</t>
        </is>
      </c>
      <c r="CA214" t="inlineStr">
        <is>
          <t/>
        </is>
      </c>
      <c r="CB214" t="inlineStr">
        <is>
          <t>ευρωπαϊκή αγορά
 χρεoγράφων</t>
        </is>
      </c>
      <c r="CC214" t="inlineStr">
        <is>
          <t>subsidiary of the NASDAQ Stock Market operating on a pan-European basis, with a unified structure including a single rulebook, a single membership, a dedicated trading platform, and a link to low cost, cross-border trading and settlement</t>
        </is>
      </c>
      <c r="CD214" t="inlineStr">
        <is>
          <t/>
        </is>
      </c>
      <c r="CE214" t="inlineStr">
        <is>
          <t/>
        </is>
      </c>
      <c r="CF214" t="inlineStr">
        <is>
          <t/>
        </is>
      </c>
      <c r="CG214" t="inlineStr">
        <is>
          <t>cousin du Nasdaq américain, l'Easdaq est basé à Bruxelles</t>
        </is>
      </c>
      <c r="CH214" t="inlineStr">
        <is>
          <t/>
        </is>
      </c>
      <c r="CI214" t="inlineStr">
        <is>
          <t/>
        </is>
      </c>
      <c r="CJ214" t="inlineStr">
        <is>
          <t/>
        </is>
      </c>
      <c r="CK214" t="inlineStr">
        <is>
          <t>mercato
telematico europeo con sede a Bruxelles operativo dal 1996 al 2003 e ispirato
al modello del NASDAQ statunitense</t>
        </is>
      </c>
      <c r="CL214" t="inlineStr">
        <is>
          <t/>
        </is>
      </c>
      <c r="CM214" t="inlineStr">
        <is>
          <t/>
        </is>
      </c>
      <c r="CN214" t="inlineStr">
        <is>
          <t/>
        </is>
      </c>
      <c r="CO214" t="inlineStr">
        <is>
          <t/>
        </is>
      </c>
      <c r="CP214" t="inlineStr">
        <is>
          <t/>
        </is>
      </c>
      <c r="CQ214" t="inlineStr">
        <is>
          <t>Bolsa de valores europeia para empresas de pequena dimensão com potencial de crescimento.</t>
        </is>
      </c>
      <c r="CR214" t="inlineStr">
        <is>
          <t/>
        </is>
      </c>
      <c r="CS214" t="inlineStr">
        <is>
          <t/>
        </is>
      </c>
      <c r="CT214" t="inlineStr">
        <is>
          <t/>
        </is>
      </c>
      <c r="CU214" t="inlineStr">
        <is>
          <t/>
        </is>
      </c>
    </row>
    <row r="215">
      <c r="A215" s="1" t="str">
        <f>HYPERLINK("https://iate.europa.eu/entry/result/3548912/all", "3548912")</f>
        <v>3548912</v>
      </c>
      <c r="B215" t="inlineStr">
        <is>
          <t>FINANCE</t>
        </is>
      </c>
      <c r="C215" t="inlineStr">
        <is>
          <t>FINANCE|financial institutions and credit</t>
        </is>
      </c>
      <c r="D215" t="inlineStr">
        <is>
          <t/>
        </is>
      </c>
      <c r="E215" t="inlineStr">
        <is>
          <t/>
        </is>
      </c>
      <c r="F215" t="inlineStr">
        <is>
          <t/>
        </is>
      </c>
      <c r="G215" t="inlineStr">
        <is>
          <t/>
        </is>
      </c>
      <c r="H215" t="inlineStr">
        <is>
          <t/>
        </is>
      </c>
      <c r="I215" t="inlineStr">
        <is>
          <t/>
        </is>
      </c>
      <c r="J215" t="inlineStr">
        <is>
          <t/>
        </is>
      </c>
      <c r="K215" t="inlineStr">
        <is>
          <t/>
        </is>
      </c>
      <c r="L215" t="inlineStr">
        <is>
          <t/>
        </is>
      </c>
      <c r="M215" t="inlineStr">
        <is>
          <t/>
        </is>
      </c>
      <c r="N215" t="inlineStr">
        <is>
          <t/>
        </is>
      </c>
      <c r="O215" t="inlineStr">
        <is>
          <t/>
        </is>
      </c>
      <c r="P215" t="inlineStr">
        <is>
          <t/>
        </is>
      </c>
      <c r="Q215" t="inlineStr">
        <is>
          <t/>
        </is>
      </c>
      <c r="R215" t="inlineStr">
        <is>
          <t/>
        </is>
      </c>
      <c r="S215" t="inlineStr">
        <is>
          <t>enhanced customer due diligence</t>
        </is>
      </c>
      <c r="T215" t="inlineStr">
        <is>
          <t>3</t>
        </is>
      </c>
      <c r="U215" t="inlineStr">
        <is>
          <t/>
        </is>
      </c>
      <c r="V215" t="inlineStr">
        <is>
          <t/>
        </is>
      </c>
      <c r="W215" t="inlineStr">
        <is>
          <t/>
        </is>
      </c>
      <c r="X215" t="inlineStr">
        <is>
          <t/>
        </is>
      </c>
      <c r="Y215" t="inlineStr">
        <is>
          <t>kliendi suhtes rakendatavad tugevdatud hoolsusmeetmed</t>
        </is>
      </c>
      <c r="Z215" t="inlineStr">
        <is>
          <t>3</t>
        </is>
      </c>
      <c r="AA215" t="inlineStr">
        <is>
          <t/>
        </is>
      </c>
      <c r="AB215" t="inlineStr">
        <is>
          <t/>
        </is>
      </c>
      <c r="AC215" t="inlineStr">
        <is>
          <t/>
        </is>
      </c>
      <c r="AD215" t="inlineStr">
        <is>
          <t/>
        </is>
      </c>
      <c r="AE215" t="inlineStr">
        <is>
          <t/>
        </is>
      </c>
      <c r="AF215" t="inlineStr">
        <is>
          <t/>
        </is>
      </c>
      <c r="AG215" t="inlineStr">
        <is>
          <t/>
        </is>
      </c>
      <c r="AH215" t="inlineStr">
        <is>
          <t/>
        </is>
      </c>
      <c r="AI215" t="inlineStr">
        <is>
          <t/>
        </is>
      </c>
      <c r="AJ215" t="inlineStr">
        <is>
          <t/>
        </is>
      </c>
      <c r="AK215" t="inlineStr">
        <is>
          <t/>
        </is>
      </c>
      <c r="AL215" t="inlineStr">
        <is>
          <t/>
        </is>
      </c>
      <c r="AM215" t="inlineStr">
        <is>
          <t/>
        </is>
      </c>
      <c r="AN215" t="inlineStr">
        <is>
          <t>fokozott ügyfél-átvilágítás</t>
        </is>
      </c>
      <c r="AO215" t="inlineStr">
        <is>
          <t>3</t>
        </is>
      </c>
      <c r="AP215" t="inlineStr">
        <is>
          <t/>
        </is>
      </c>
      <c r="AQ215" t="inlineStr">
        <is>
          <t/>
        </is>
      </c>
      <c r="AR215" t="inlineStr">
        <is>
          <t/>
        </is>
      </c>
      <c r="AS215" t="inlineStr">
        <is>
          <t/>
        </is>
      </c>
      <c r="AT215" t="inlineStr">
        <is>
          <t/>
        </is>
      </c>
      <c r="AU215" t="inlineStr">
        <is>
          <t/>
        </is>
      </c>
      <c r="AV215" t="inlineStr">
        <is>
          <t/>
        </is>
      </c>
      <c r="AW215" t="inlineStr">
        <is>
          <t/>
        </is>
      </c>
      <c r="AX215" t="inlineStr">
        <is>
          <t/>
        </is>
      </c>
      <c r="AY215" t="inlineStr">
        <is>
          <t/>
        </is>
      </c>
      <c r="AZ215" t="inlineStr">
        <is>
          <t/>
        </is>
      </c>
      <c r="BA215" t="inlineStr">
        <is>
          <t/>
        </is>
      </c>
      <c r="BB215" t="inlineStr">
        <is>
          <t/>
        </is>
      </c>
      <c r="BC215" t="inlineStr">
        <is>
          <t>verscherpt cliëntenonderzoek</t>
        </is>
      </c>
      <c r="BD215" t="inlineStr">
        <is>
          <t>3</t>
        </is>
      </c>
      <c r="BE215" t="inlineStr">
        <is>
          <t/>
        </is>
      </c>
      <c r="BF215" t="inlineStr">
        <is>
          <t/>
        </is>
      </c>
      <c r="BG215" t="inlineStr">
        <is>
          <t/>
        </is>
      </c>
      <c r="BH215" t="inlineStr">
        <is>
          <t/>
        </is>
      </c>
      <c r="BI215" t="inlineStr">
        <is>
          <t>vigilância reforçada da clientela|diligência reforçada quanto à clientela</t>
        </is>
      </c>
      <c r="BJ215" t="inlineStr">
        <is>
          <t>3|3</t>
        </is>
      </c>
      <c r="BK215" t="inlineStr">
        <is>
          <t>|</t>
        </is>
      </c>
      <c r="BL215" t="inlineStr">
        <is>
          <t/>
        </is>
      </c>
      <c r="BM215" t="inlineStr">
        <is>
          <t/>
        </is>
      </c>
      <c r="BN215" t="inlineStr">
        <is>
          <t/>
        </is>
      </c>
      <c r="BO215" t="inlineStr">
        <is>
          <t/>
        </is>
      </c>
      <c r="BP215" t="inlineStr">
        <is>
          <t/>
        </is>
      </c>
      <c r="BQ215" t="inlineStr">
        <is>
          <t/>
        </is>
      </c>
      <c r="BR215" t="inlineStr">
        <is>
          <t/>
        </is>
      </c>
      <c r="BS215" t="inlineStr">
        <is>
          <t/>
        </is>
      </c>
      <c r="BT215" t="inlineStr">
        <is>
          <t/>
        </is>
      </c>
      <c r="BU215" t="inlineStr">
        <is>
          <t/>
        </is>
      </c>
      <c r="BV215" t="inlineStr">
        <is>
          <t/>
        </is>
      </c>
      <c r="BW215" t="inlineStr">
        <is>
          <t/>
        </is>
      </c>
      <c r="BX215" t="inlineStr">
        <is>
          <t/>
        </is>
      </c>
      <c r="BY215" t="inlineStr">
        <is>
          <t/>
        </is>
      </c>
      <c r="BZ215" t="inlineStr">
        <is>
          <t/>
        </is>
      </c>
      <c r="CA215" t="inlineStr">
        <is>
          <t/>
        </is>
      </c>
      <c r="CB215" t="inlineStr">
        <is>
          <t/>
        </is>
      </c>
      <c r="CC215" t="inlineStr">
        <is>
          <t/>
        </is>
      </c>
      <c r="CD215" t="inlineStr">
        <is>
          <t/>
        </is>
      </c>
      <c r="CE215" t="inlineStr">
        <is>
          <t/>
        </is>
      </c>
      <c r="CF215" t="inlineStr">
        <is>
          <t/>
        </is>
      </c>
      <c r="CG215" t="inlineStr">
        <is>
          <t/>
        </is>
      </c>
      <c r="CH215" t="inlineStr">
        <is>
          <t/>
        </is>
      </c>
      <c r="CI215" t="inlineStr">
        <is>
          <t/>
        </is>
      </c>
      <c r="CJ215" t="inlineStr">
        <is>
          <t/>
        </is>
      </c>
      <c r="CK215" t="inlineStr">
        <is>
          <t/>
        </is>
      </c>
      <c r="CL215" t="inlineStr">
        <is>
          <t/>
        </is>
      </c>
      <c r="CM215" t="inlineStr">
        <is>
          <t/>
        </is>
      </c>
      <c r="CN215" t="inlineStr">
        <is>
          <t/>
        </is>
      </c>
      <c r="CO215" t="inlineStr">
        <is>
          <t/>
        </is>
      </c>
      <c r="CP215" t="inlineStr">
        <is>
          <t/>
        </is>
      </c>
      <c r="CQ215" t="inlineStr">
        <is>
          <t/>
        </is>
      </c>
      <c r="CR215" t="inlineStr">
        <is>
          <t/>
        </is>
      </c>
      <c r="CS215" t="inlineStr">
        <is>
          <t/>
        </is>
      </c>
      <c r="CT215" t="inlineStr">
        <is>
          <t/>
        </is>
      </c>
      <c r="CU215" t="inlineStr">
        <is>
          <t/>
        </is>
      </c>
    </row>
    <row r="216">
      <c r="A216" s="1" t="str">
        <f>HYPERLINK("https://iate.europa.eu/entry/result/1074447/all", "1074447")</f>
        <v>1074447</v>
      </c>
      <c r="B216" t="inlineStr">
        <is>
          <t>FINANCE</t>
        </is>
      </c>
      <c r="C216" t="inlineStr">
        <is>
          <t>FINANCE</t>
        </is>
      </c>
      <c r="D216" t="inlineStr">
        <is>
          <t>пряко емитиране|пряка емисия|собствена емисия</t>
        </is>
      </c>
      <c r="E216" t="inlineStr">
        <is>
          <t>3|3|3</t>
        </is>
      </c>
      <c r="F216" t="inlineStr">
        <is>
          <t>||</t>
        </is>
      </c>
      <c r="G216" t="inlineStr">
        <is>
          <t/>
        </is>
      </c>
      <c r="H216" t="inlineStr">
        <is>
          <t/>
        </is>
      </c>
      <c r="I216" t="inlineStr">
        <is>
          <t/>
        </is>
      </c>
      <c r="J216" t="inlineStr">
        <is>
          <t>emission uden brug af finansiel formidler</t>
        </is>
      </c>
      <c r="K216" t="inlineStr">
        <is>
          <t>3</t>
        </is>
      </c>
      <c r="L216" t="inlineStr">
        <is>
          <t/>
        </is>
      </c>
      <c r="M216" t="inlineStr">
        <is>
          <t>Selbstemission|direkte Emission|Eigenemission|Direktemission</t>
        </is>
      </c>
      <c r="N216" t="inlineStr">
        <is>
          <t>3|3|3|3</t>
        </is>
      </c>
      <c r="O216" t="inlineStr">
        <is>
          <t>|||</t>
        </is>
      </c>
      <c r="P216" t="inlineStr">
        <is>
          <t>άμεση έκδοση</t>
        </is>
      </c>
      <c r="Q216" t="inlineStr">
        <is>
          <t>3</t>
        </is>
      </c>
      <c r="R216" t="inlineStr">
        <is>
          <t/>
        </is>
      </c>
      <c r="S216" t="inlineStr">
        <is>
          <t>direct offer|own issue|direct offering|prospectus issue</t>
        </is>
      </c>
      <c r="T216" t="inlineStr">
        <is>
          <t>1|3|3|3</t>
        </is>
      </c>
      <c r="U216" t="inlineStr">
        <is>
          <t>|||</t>
        </is>
      </c>
      <c r="V216" t="inlineStr">
        <is>
          <t>emisión directa</t>
        </is>
      </c>
      <c r="W216" t="inlineStr">
        <is>
          <t>3</t>
        </is>
      </c>
      <c r="X216" t="inlineStr">
        <is>
          <t/>
        </is>
      </c>
      <c r="Y216" t="inlineStr">
        <is>
          <t>vahendamata emissioon|vahendamata emiteerimine</t>
        </is>
      </c>
      <c r="Z216" t="inlineStr">
        <is>
          <t>3|3</t>
        </is>
      </c>
      <c r="AA216" t="inlineStr">
        <is>
          <t>|</t>
        </is>
      </c>
      <c r="AB216" t="inlineStr">
        <is>
          <t>arvopapereiden suora liikkeeseenlasku</t>
        </is>
      </c>
      <c r="AC216" t="inlineStr">
        <is>
          <t>3</t>
        </is>
      </c>
      <c r="AD216" t="inlineStr">
        <is>
          <t/>
        </is>
      </c>
      <c r="AE216" t="inlineStr">
        <is>
          <t>émission directe</t>
        </is>
      </c>
      <c r="AF216" t="inlineStr">
        <is>
          <t>3</t>
        </is>
      </c>
      <c r="AG216" t="inlineStr">
        <is>
          <t/>
        </is>
      </c>
      <c r="AH216" t="inlineStr">
        <is>
          <t>eisiúint dhíreach|tairiscint dhíreach</t>
        </is>
      </c>
      <c r="AI216" t="inlineStr">
        <is>
          <t>3|2</t>
        </is>
      </c>
      <c r="AJ216" t="inlineStr">
        <is>
          <t>|</t>
        </is>
      </c>
      <c r="AK216" t="inlineStr">
        <is>
          <t>javna emisija|izravna emisija|emisija s prospektom|privatna emisija</t>
        </is>
      </c>
      <c r="AL216" t="inlineStr">
        <is>
          <t>2|2|2|2</t>
        </is>
      </c>
      <c r="AM216" t="inlineStr">
        <is>
          <t>|||</t>
        </is>
      </c>
      <c r="AN216" t="inlineStr">
        <is>
          <t>saját kibocsátás</t>
        </is>
      </c>
      <c r="AO216" t="inlineStr">
        <is>
          <t>3</t>
        </is>
      </c>
      <c r="AP216" t="inlineStr">
        <is>
          <t/>
        </is>
      </c>
      <c r="AQ216" t="inlineStr">
        <is>
          <t>emissione diretta</t>
        </is>
      </c>
      <c r="AR216" t="inlineStr">
        <is>
          <t>2</t>
        </is>
      </c>
      <c r="AS216" t="inlineStr">
        <is>
          <t/>
        </is>
      </c>
      <c r="AT216" t="inlineStr">
        <is>
          <t/>
        </is>
      </c>
      <c r="AU216" t="inlineStr">
        <is>
          <t/>
        </is>
      </c>
      <c r="AV216" t="inlineStr">
        <is>
          <t/>
        </is>
      </c>
      <c r="AW216" t="inlineStr">
        <is>
          <t/>
        </is>
      </c>
      <c r="AX216" t="inlineStr">
        <is>
          <t/>
        </is>
      </c>
      <c r="AY216" t="inlineStr">
        <is>
          <t/>
        </is>
      </c>
      <c r="AZ216" t="inlineStr">
        <is>
          <t/>
        </is>
      </c>
      <c r="BA216" t="inlineStr">
        <is>
          <t/>
        </is>
      </c>
      <c r="BB216" t="inlineStr">
        <is>
          <t/>
        </is>
      </c>
      <c r="BC216" t="inlineStr">
        <is>
          <t>rechtstreekse emissie|directe emissie</t>
        </is>
      </c>
      <c r="BD216" t="inlineStr">
        <is>
          <t>3|3</t>
        </is>
      </c>
      <c r="BE216" t="inlineStr">
        <is>
          <t>|</t>
        </is>
      </c>
      <c r="BF216" t="inlineStr">
        <is>
          <t>emisja własna papierów wartościowych</t>
        </is>
      </c>
      <c r="BG216" t="inlineStr">
        <is>
          <t>3</t>
        </is>
      </c>
      <c r="BH216" t="inlineStr">
        <is>
          <t/>
        </is>
      </c>
      <c r="BI216" t="inlineStr">
        <is>
          <t>emissão direta</t>
        </is>
      </c>
      <c r="BJ216" t="inlineStr">
        <is>
          <t>3</t>
        </is>
      </c>
      <c r="BK216" t="inlineStr">
        <is>
          <t/>
        </is>
      </c>
      <c r="BL216" t="inlineStr">
        <is>
          <t/>
        </is>
      </c>
      <c r="BM216" t="inlineStr">
        <is>
          <t/>
        </is>
      </c>
      <c r="BN216" t="inlineStr">
        <is>
          <t/>
        </is>
      </c>
      <c r="BO216" t="inlineStr">
        <is>
          <t>vlastná emisia|priama emisia</t>
        </is>
      </c>
      <c r="BP216" t="inlineStr">
        <is>
          <t>2|2</t>
        </is>
      </c>
      <c r="BQ216" t="inlineStr">
        <is>
          <t>|</t>
        </is>
      </c>
      <c r="BR216" t="inlineStr">
        <is>
          <t>neposredna izdaja</t>
        </is>
      </c>
      <c r="BS216" t="inlineStr">
        <is>
          <t>3</t>
        </is>
      </c>
      <c r="BT216" t="inlineStr">
        <is>
          <t/>
        </is>
      </c>
      <c r="BU216" t="inlineStr">
        <is>
          <t/>
        </is>
      </c>
      <c r="BV216" t="inlineStr">
        <is>
          <t/>
        </is>
      </c>
      <c r="BW216" t="inlineStr">
        <is>
          <t/>
        </is>
      </c>
      <c r="BX216" t="inlineStr">
        <is>
          <t>продажба на ценни книжа директно на инвеститори без посредник</t>
        </is>
      </c>
      <c r="BY216" t="inlineStr">
        <is>
          <t/>
        </is>
      </c>
      <c r="BZ216" t="inlineStr">
        <is>
          <t/>
        </is>
      </c>
      <c r="CA216" t="inlineStr">
        <is>
          <t>Emissionsart, bei der der Emittent versucht, seine Wertpapiere selbst, ohne Unterstützung durch ein Bankenkonsortium, bei den Anlegern zu platzieren.</t>
        </is>
      </c>
      <c r="CB216" t="inlineStr">
        <is>
          <t/>
        </is>
      </c>
      <c r="CC216" t="inlineStr">
        <is>
          <t>type of issue in which the issuer places its securities directly with investors, without the support of an underwriting syndicate</t>
        </is>
      </c>
      <c r="CD216" t="inlineStr">
        <is>
          <t/>
        </is>
      </c>
      <c r="CE216" t="inlineStr">
        <is>
          <t/>
        </is>
      </c>
      <c r="CF216" t="inlineStr">
        <is>
          <t>arvopapereiden liikkeeseenlasku ilman järjestäjää (underwriteria)</t>
        </is>
      </c>
      <c r="CG216" t="inlineStr">
        <is>
          <t/>
        </is>
      </c>
      <c r="CH216" t="inlineStr">
        <is>
          <t/>
        </is>
      </c>
      <c r="CI216" t="inlineStr">
        <is>
          <t>poziv na upis
vrijednosnih papira upućen neodređenom broju osoba putem sredstava javnog
priopćavanja</t>
        </is>
      </c>
      <c r="CJ216" t="inlineStr">
        <is>
          <t/>
        </is>
      </c>
      <c r="CK216" t="inlineStr">
        <is>
          <t>il cosiddetto processo di cartolarizzazione (o disintermediazione) del mercato creditizio (emissione diretta dei titoli sul mercato da parte delle imprese senza il ricorso alle banche)</t>
        </is>
      </c>
      <c r="CL216" t="inlineStr">
        <is>
          <t/>
        </is>
      </c>
      <c r="CM216" t="inlineStr">
        <is>
          <t/>
        </is>
      </c>
      <c r="CN216" t="inlineStr">
        <is>
          <t/>
        </is>
      </c>
      <c r="CO216" t="inlineStr">
        <is>
          <t/>
        </is>
      </c>
      <c r="CP216" t="inlineStr">
        <is>
          <t>Podmiot gospodarczy sam emituje i sprzedaje papiery wartościowe na drodze subskrypcji własnej (zapisów, przedpłat) lub z wolnej ręki (na giełdzie lub poprzez kontakty z potencjalnymi nabywcami)</t>
        </is>
      </c>
      <c r="CQ216" t="inlineStr">
        <is>
          <t/>
        </is>
      </c>
      <c r="CR216" t="inlineStr">
        <is>
          <t/>
        </is>
      </c>
      <c r="CS216" t="inlineStr">
        <is>
          <t/>
        </is>
      </c>
      <c r="CT216" t="inlineStr">
        <is>
          <t>tip izdaje, kjer izdajatelj neposredno pri vlagatelju položi vrednostne papirje, brez posredovanja sindikata za jamstvo</t>
        </is>
      </c>
      <c r="CU216" t="inlineStr">
        <is>
          <t/>
        </is>
      </c>
    </row>
    <row r="217">
      <c r="A217" s="1" t="str">
        <f>HYPERLINK("https://iate.europa.eu/entry/result/918151/all", "918151")</f>
        <v>918151</v>
      </c>
      <c r="B217" t="inlineStr">
        <is>
          <t>FINANCE</t>
        </is>
      </c>
      <c r="C217" t="inlineStr">
        <is>
          <t>FINANCE</t>
        </is>
      </c>
      <c r="D217" t="inlineStr">
        <is>
          <t>дебитна карта</t>
        </is>
      </c>
      <c r="E217" t="inlineStr">
        <is>
          <t>3</t>
        </is>
      </c>
      <c r="F217" t="inlineStr">
        <is>
          <t/>
        </is>
      </c>
      <c r="G217" t="inlineStr">
        <is>
          <t/>
        </is>
      </c>
      <c r="H217" t="inlineStr">
        <is>
          <t/>
        </is>
      </c>
      <c r="I217" t="inlineStr">
        <is>
          <t/>
        </is>
      </c>
      <c r="J217" t="inlineStr">
        <is>
          <t>hævekort|kundekort|debetkort|købekort</t>
        </is>
      </c>
      <c r="K217" t="inlineStr">
        <is>
          <t>1|1|4|3</t>
        </is>
      </c>
      <c r="L217" t="inlineStr">
        <is>
          <t>|||</t>
        </is>
      </c>
      <c r="M217" t="inlineStr">
        <is>
          <t>Debitkarte|Debetkarte</t>
        </is>
      </c>
      <c r="N217" t="inlineStr">
        <is>
          <t>3|3</t>
        </is>
      </c>
      <c r="O217" t="inlineStr">
        <is>
          <t>preferred|</t>
        </is>
      </c>
      <c r="P217" t="inlineStr">
        <is>
          <t>χρεωστική κάρτα</t>
        </is>
      </c>
      <c r="Q217" t="inlineStr">
        <is>
          <t>4</t>
        </is>
      </c>
      <c r="R217" t="inlineStr">
        <is>
          <t/>
        </is>
      </c>
      <c r="S217" t="inlineStr">
        <is>
          <t>debit card</t>
        </is>
      </c>
      <c r="T217" t="inlineStr">
        <is>
          <t>3</t>
        </is>
      </c>
      <c r="U217" t="inlineStr">
        <is>
          <t/>
        </is>
      </c>
      <c r="V217" t="inlineStr">
        <is>
          <t>tarjeta de débito</t>
        </is>
      </c>
      <c r="W217" t="inlineStr">
        <is>
          <t>3</t>
        </is>
      </c>
      <c r="X217" t="inlineStr">
        <is>
          <t/>
        </is>
      </c>
      <c r="Y217" t="inlineStr">
        <is>
          <t/>
        </is>
      </c>
      <c r="Z217" t="inlineStr">
        <is>
          <t/>
        </is>
      </c>
      <c r="AA217" t="inlineStr">
        <is>
          <t/>
        </is>
      </c>
      <c r="AB217" t="inlineStr">
        <is>
          <t>debit-kortti|pankkikortti</t>
        </is>
      </c>
      <c r="AC217" t="inlineStr">
        <is>
          <t>3|3</t>
        </is>
      </c>
      <c r="AD217" t="inlineStr">
        <is>
          <t>|</t>
        </is>
      </c>
      <c r="AE217" t="inlineStr">
        <is>
          <t>carte à débit immédiat|carte de débit</t>
        </is>
      </c>
      <c r="AF217" t="inlineStr">
        <is>
          <t>3|3</t>
        </is>
      </c>
      <c r="AG217" t="inlineStr">
        <is>
          <t>|</t>
        </is>
      </c>
      <c r="AH217" t="inlineStr">
        <is>
          <t/>
        </is>
      </c>
      <c r="AI217" t="inlineStr">
        <is>
          <t/>
        </is>
      </c>
      <c r="AJ217" t="inlineStr">
        <is>
          <t/>
        </is>
      </c>
      <c r="AK217" t="inlineStr">
        <is>
          <t>debitna kartica</t>
        </is>
      </c>
      <c r="AL217" t="inlineStr">
        <is>
          <t>2</t>
        </is>
      </c>
      <c r="AM217" t="inlineStr">
        <is>
          <t/>
        </is>
      </c>
      <c r="AN217" t="inlineStr">
        <is>
          <t>betéti kártya</t>
        </is>
      </c>
      <c r="AO217" t="inlineStr">
        <is>
          <t>4</t>
        </is>
      </c>
      <c r="AP217" t="inlineStr">
        <is>
          <t/>
        </is>
      </c>
      <c r="AQ217" t="inlineStr">
        <is>
          <t>carta di addebito|carta di debito</t>
        </is>
      </c>
      <c r="AR217" t="inlineStr">
        <is>
          <t>1|3</t>
        </is>
      </c>
      <c r="AS217" t="inlineStr">
        <is>
          <t>|</t>
        </is>
      </c>
      <c r="AT217" t="inlineStr">
        <is>
          <t>debeto kortelė</t>
        </is>
      </c>
      <c r="AU217" t="inlineStr">
        <is>
          <t>3</t>
        </is>
      </c>
      <c r="AV217" t="inlineStr">
        <is>
          <t/>
        </is>
      </c>
      <c r="AW217" t="inlineStr">
        <is>
          <t>debetkarte</t>
        </is>
      </c>
      <c r="AX217" t="inlineStr">
        <is>
          <t>3</t>
        </is>
      </c>
      <c r="AY217" t="inlineStr">
        <is>
          <t/>
        </is>
      </c>
      <c r="AZ217" t="inlineStr">
        <is>
          <t/>
        </is>
      </c>
      <c r="BA217" t="inlineStr">
        <is>
          <t/>
        </is>
      </c>
      <c r="BB217" t="inlineStr">
        <is>
          <t/>
        </is>
      </c>
      <c r="BC217" t="inlineStr">
        <is>
          <t>debit card|debitkaart|debetkaart</t>
        </is>
      </c>
      <c r="BD217" t="inlineStr">
        <is>
          <t>2|1|2</t>
        </is>
      </c>
      <c r="BE217" t="inlineStr">
        <is>
          <t>||</t>
        </is>
      </c>
      <c r="BF217" t="inlineStr">
        <is>
          <t>karta debetowa</t>
        </is>
      </c>
      <c r="BG217" t="inlineStr">
        <is>
          <t>3</t>
        </is>
      </c>
      <c r="BH217" t="inlineStr">
        <is>
          <t/>
        </is>
      </c>
      <c r="BI217" t="inlineStr">
        <is>
          <t>cartão de débito</t>
        </is>
      </c>
      <c r="BJ217" t="inlineStr">
        <is>
          <t>1</t>
        </is>
      </c>
      <c r="BK217" t="inlineStr">
        <is>
          <t/>
        </is>
      </c>
      <c r="BL217" t="inlineStr">
        <is>
          <t>card de debit</t>
        </is>
      </c>
      <c r="BM217" t="inlineStr">
        <is>
          <t>3</t>
        </is>
      </c>
      <c r="BN217" t="inlineStr">
        <is>
          <t/>
        </is>
      </c>
      <c r="BO217" t="inlineStr">
        <is>
          <t>debetná banková platobná karta|debetná karta</t>
        </is>
      </c>
      <c r="BP217" t="inlineStr">
        <is>
          <t>3|3</t>
        </is>
      </c>
      <c r="BQ217" t="inlineStr">
        <is>
          <t>|</t>
        </is>
      </c>
      <c r="BR217" t="inlineStr">
        <is>
          <t>debetna kartica</t>
        </is>
      </c>
      <c r="BS217" t="inlineStr">
        <is>
          <t>3</t>
        </is>
      </c>
      <c r="BT217" t="inlineStr">
        <is>
          <t/>
        </is>
      </c>
      <c r="BU217" t="inlineStr">
        <is>
          <t>bankkort|debetkort</t>
        </is>
      </c>
      <c r="BV217" t="inlineStr">
        <is>
          <t>3|2</t>
        </is>
      </c>
      <c r="BW217" t="inlineStr">
        <is>
          <t>|</t>
        </is>
      </c>
      <c r="BX217" t="inlineStr">
        <is>
          <t/>
        </is>
      </c>
      <c r="BY217" t="inlineStr">
        <is>
          <t/>
        </is>
      </c>
      <c r="BZ217" t="inlineStr">
        <is>
          <t>"§ 1. I denne bekendtgørelse forstås ved: ...&lt;br&gt;1) et debetkort; et betalingskort, der direkte er tilknyttet kortindehavers konto og hvor beløbet trækkes på kortindehavers konto straks efter, at kortudsteder har modtaget transaktionen."</t>
        </is>
      </c>
      <c r="CA217" t="inlineStr">
        <is>
          <t>eine Zahlungskarte &lt;a href="/entry/result/795581/all" id="ENTRY_TO_ENTRY_CONVERTER" target="_blank"&gt;IATE:795581&lt;/a&gt; , die mit einem Bank(giro)konto verknüpft ist und die zur bargeldlosen Bezahlung oder zum Abheben von Bargeld am Geldautomaten eingesetzt werden kann; im Unterschied zu Kreditkarten &lt;a href="/entry/result/752805/all" id="ENTRY_TO_ENTRY_CONVERTER" target="_blank"&gt;IATE:752805&lt;/a&gt; wird nach dem Kauf das Girokonto des Karteninhabers sofort oder innerhalb weniger Tage belastet (debitiert)</t>
        </is>
      </c>
      <c r="CB217" t="inlineStr">
        <is>
          <t>Κάρτα, της οποίας ο κάτοχος μπορεί α) να αποσύρει χρήματα από αυτόματη ταμειολογιστική μηχανή με χρέωση του λογαριασμού του καταθέσεων ή β) να κάνει αγορές με άμεση χρεώση του λογαριασμού του όψεως, σε αντίθεση με την πιστωτική κάρτα όπου η χρέωση γίνεται συνήθως ύστερα από κάποιο χρονικό διάστημα.</t>
        </is>
      </c>
      <c r="CC217" t="inlineStr">
        <is>
          <t>card enabling its holders to make purchases and/or withdraw cash and have these transactions directly and immediately charged to their accounts, whether these are held with the card issuer or not</t>
        </is>
      </c>
      <c r="CD217" t="inlineStr">
        <is>
          <t>Tarjeta magnética emitida por las entidades financieras, los grandes almacenes u otras entidades, que puede ser utilizada como medio de pago o para realizar operaciones en un cajero automático, en la que los cargos se realizan sin diferimiento en el pago.</t>
        </is>
      </c>
      <c r="CE217" t="inlineStr">
        <is>
          <t/>
        </is>
      </c>
      <c r="CF217" t="inlineStr">
        <is>
          <t>"muovikortti jolla voi nostaa rahaa ja maksaa tilisiirtoja pankkiautomaatista ja jota voi käyttää maksuvälineenä siten että maksu veloitetaan korttiin liittyvältä pankkitililtä"</t>
        </is>
      </c>
      <c r="CG217" t="inlineStr">
        <is>
          <t>carte de paiement [&lt;a href="/entry/result/795581/all" id="ENTRY_TO_ENTRY_CONVERTER" target="_blank"&gt;IATE:795581&lt;/a&gt; ] dont l'utilisation entraîne un débit immédiat sur le compte du titulaire</t>
        </is>
      </c>
      <c r="CH217" t="inlineStr">
        <is>
          <t/>
        </is>
      </c>
      <c r="CI217" t="inlineStr">
        <is>
          <t>kartica kojom možete podizati gotovinu i obavljati
kupnju do iznosa koji je raspoloživ na računu</t>
        </is>
      </c>
      <c r="CJ217" t="inlineStr">
        <is>
          <t>Bankszámlához kapcsolódó kártya, amelynek segítségével tulajdonosa a bankszámláján lévő összeg erejéig vehet fel készpénzt, vásárolhat, töltheti fel előre fizetett kártyáját (pl. mobiltelefon-kártyáját) vagy indíthat átutalást, és a bank minden egyes művelet ellenértékével automatikusan megterheli a kártyabirtokos számláját.</t>
        </is>
      </c>
      <c r="CK217" t="inlineStr">
        <is>
          <t>E’ una carta di plastica che consente prelievi di contanti presso gli sportelli automatici (ATM) nonché di effettuare pagamenti presso esercizi convenzionati (tramite il sistema POS). L’addebito avviene con valuta del giorno dell’acquisto o prelievo, pertanto non esplica alcuna funzione creditizia, ma semplicemente la funzione di strumento di pagamento.</t>
        </is>
      </c>
      <c r="CL217" t="inlineStr">
        <is>
          <t>banko išduota atsiskaitymo kortelė, kurios sąskaitoje privalo būti pakankamas lėšų likutis tam, kad kortele būtų galima atsiskaityti už prekes ir paslaugas arba išsiimti grynųjų pinigų iš bankomato</t>
        </is>
      </c>
      <c r="CM217" t="inlineStr">
        <is>
          <t>Debetkarte ir norēķinu kartes paveids, kuru izsniedz bankas saviem klientiem. Ar debetkarti var iepirkties tikai bankā izdarīto noguldījumu apjomā un tikai tajos veikalos, ar kuriem bankai ir līgumattiecības. Debetkarti var izmantot arī naudas automātos, lai iegūtu skaidru naudu nelieliem pirkumiem. Debetkartes izgatavo plākšņu veidā, ar magnētisko svītru vai pēc programmēto ciparu karšu tehnoloģijas.</t>
        </is>
      </c>
      <c r="CN217" t="inlineStr">
        <is>
          <t/>
        </is>
      </c>
      <c r="CO217" t="inlineStr">
        <is>
          <t>plastic kaart met magneetstrip, waarmee de houder zijn rekening automatisch kan debiteren en die beveiligd is door een codenummer dat slechts eenmaal en uitsluitend aan de houder persoonlijk wordt meegedeeld</t>
        </is>
      </c>
      <c r="CP217" t="inlineStr">
        <is>
          <t>karta umożliwiająca dokonanie zakupów tylko do wysokości środków zgromadzonych na rachunku bankowym</t>
        </is>
      </c>
      <c r="CQ217" t="inlineStr">
        <is>
          <t/>
        </is>
      </c>
      <c r="CR217" t="inlineStr">
        <is>
          <t>Card ce permite efectuarea tranzacțiilor în limita disponibilului din contul de card. Este alimentat cu numerar (bani) chiar de către deținătorul de card sau angajatorul său (în cazul plății salariilor pe card)</t>
        </is>
      </c>
      <c r="CS217" t="inlineStr">
        <is>
          <t>platobná karta pevne viazaná na bankový účet, ktorou možno čerpať prostriedky do výšky (často aj povoleného záporného) zostatku na bankovom účte</t>
        </is>
      </c>
      <c r="CT217" t="inlineStr">
        <is>
          <t>Plačilna kartica ( &lt;a href="/entry/result/795581/all" id="ENTRY_TO_ENTRY_CONVERTER" target="_blank"&gt;IATE:795581&lt;/a&gt; ), ki omogoča vsakodnevno negotovinsko plačevanje in dvigovanje gotovine, pri čemer je bremenitev imetnikovega transakcijskega računa sprotna.</t>
        </is>
      </c>
      <c r="CU217" t="inlineStr">
        <is>
          <t>kort där beloppet för en betalning eller ett kontantuttag debiteras kortinnehavarens tillgångar på ett konto</t>
        </is>
      </c>
    </row>
    <row r="218">
      <c r="A218" s="1" t="str">
        <f>HYPERLINK("https://iate.europa.eu/entry/result/752805/all", "752805")</f>
        <v>752805</v>
      </c>
      <c r="B218" t="inlineStr">
        <is>
          <t>FINANCE</t>
        </is>
      </c>
      <c r="C218" t="inlineStr">
        <is>
          <t>FINANCE|financial institutions and credit</t>
        </is>
      </c>
      <c r="D218" t="inlineStr">
        <is>
          <t>кредитна карта</t>
        </is>
      </c>
      <c r="E218" t="inlineStr">
        <is>
          <t>3</t>
        </is>
      </c>
      <c r="F218" t="inlineStr">
        <is>
          <t/>
        </is>
      </c>
      <c r="G218" t="inlineStr">
        <is>
          <t/>
        </is>
      </c>
      <c r="H218" t="inlineStr">
        <is>
          <t/>
        </is>
      </c>
      <c r="I218" t="inlineStr">
        <is>
          <t/>
        </is>
      </c>
      <c r="J218" t="inlineStr">
        <is>
          <t>kreditkort</t>
        </is>
      </c>
      <c r="K218" t="inlineStr">
        <is>
          <t>4</t>
        </is>
      </c>
      <c r="L218" t="inlineStr">
        <is>
          <t/>
        </is>
      </c>
      <c r="M218" t="inlineStr">
        <is>
          <t>Kreditkarte</t>
        </is>
      </c>
      <c r="N218" t="inlineStr">
        <is>
          <t>3</t>
        </is>
      </c>
      <c r="O218" t="inlineStr">
        <is>
          <t/>
        </is>
      </c>
      <c r="P218" t="inlineStr">
        <is>
          <t>πιστωτική κάρτα</t>
        </is>
      </c>
      <c r="Q218" t="inlineStr">
        <is>
          <t>3</t>
        </is>
      </c>
      <c r="R218" t="inlineStr">
        <is>
          <t/>
        </is>
      </c>
      <c r="S218" t="inlineStr">
        <is>
          <t>credit card|card with a credit function</t>
        </is>
      </c>
      <c r="T218" t="inlineStr">
        <is>
          <t>4|1</t>
        </is>
      </c>
      <c r="U218" t="inlineStr">
        <is>
          <t>|</t>
        </is>
      </c>
      <c r="V218" t="inlineStr">
        <is>
          <t>tarjeta de crédito</t>
        </is>
      </c>
      <c r="W218" t="inlineStr">
        <is>
          <t>4</t>
        </is>
      </c>
      <c r="X218" t="inlineStr">
        <is>
          <t/>
        </is>
      </c>
      <c r="Y218" t="inlineStr">
        <is>
          <t/>
        </is>
      </c>
      <c r="Z218" t="inlineStr">
        <is>
          <t/>
        </is>
      </c>
      <c r="AA218" t="inlineStr">
        <is>
          <t/>
        </is>
      </c>
      <c r="AB218" t="inlineStr">
        <is>
          <t>luottokortti</t>
        </is>
      </c>
      <c r="AC218" t="inlineStr">
        <is>
          <t>3</t>
        </is>
      </c>
      <c r="AD218" t="inlineStr">
        <is>
          <t/>
        </is>
      </c>
      <c r="AE218" t="inlineStr">
        <is>
          <t>carte de crédit|carte accréditive</t>
        </is>
      </c>
      <c r="AF218" t="inlineStr">
        <is>
          <t>3|3</t>
        </is>
      </c>
      <c r="AG218" t="inlineStr">
        <is>
          <t>|</t>
        </is>
      </c>
      <c r="AH218" t="inlineStr">
        <is>
          <t>cárta creidmheasa</t>
        </is>
      </c>
      <c r="AI218" t="inlineStr">
        <is>
          <t>3</t>
        </is>
      </c>
      <c r="AJ218" t="inlineStr">
        <is>
          <t/>
        </is>
      </c>
      <c r="AK218" t="inlineStr">
        <is>
          <t>kreditna kartica</t>
        </is>
      </c>
      <c r="AL218" t="inlineStr">
        <is>
          <t>2</t>
        </is>
      </c>
      <c r="AM218" t="inlineStr">
        <is>
          <t/>
        </is>
      </c>
      <c r="AN218" t="inlineStr">
        <is>
          <t>hitelkártya</t>
        </is>
      </c>
      <c r="AO218" t="inlineStr">
        <is>
          <t>4</t>
        </is>
      </c>
      <c r="AP218" t="inlineStr">
        <is>
          <t/>
        </is>
      </c>
      <c r="AQ218" t="inlineStr">
        <is>
          <t>carta di credito</t>
        </is>
      </c>
      <c r="AR218" t="inlineStr">
        <is>
          <t>3</t>
        </is>
      </c>
      <c r="AS218" t="inlineStr">
        <is>
          <t/>
        </is>
      </c>
      <c r="AT218" t="inlineStr">
        <is>
          <t>kredito kortelė</t>
        </is>
      </c>
      <c r="AU218" t="inlineStr">
        <is>
          <t>3</t>
        </is>
      </c>
      <c r="AV218" t="inlineStr">
        <is>
          <t/>
        </is>
      </c>
      <c r="AW218" t="inlineStr">
        <is>
          <t>kredītkarte</t>
        </is>
      </c>
      <c r="AX218" t="inlineStr">
        <is>
          <t>3</t>
        </is>
      </c>
      <c r="AY218" t="inlineStr">
        <is>
          <t/>
        </is>
      </c>
      <c r="AZ218" t="inlineStr">
        <is>
          <t>karta tal-kreditu</t>
        </is>
      </c>
      <c r="BA218" t="inlineStr">
        <is>
          <t>2</t>
        </is>
      </c>
      <c r="BB218" t="inlineStr">
        <is>
          <t/>
        </is>
      </c>
      <c r="BC218" t="inlineStr">
        <is>
          <t>creditcard</t>
        </is>
      </c>
      <c r="BD218" t="inlineStr">
        <is>
          <t>3</t>
        </is>
      </c>
      <c r="BE218" t="inlineStr">
        <is>
          <t/>
        </is>
      </c>
      <c r="BF218" t="inlineStr">
        <is>
          <t>karta kredytowa</t>
        </is>
      </c>
      <c r="BG218" t="inlineStr">
        <is>
          <t>3</t>
        </is>
      </c>
      <c r="BH218" t="inlineStr">
        <is>
          <t/>
        </is>
      </c>
      <c r="BI218" t="inlineStr">
        <is>
          <t>cartão de crédito</t>
        </is>
      </c>
      <c r="BJ218" t="inlineStr">
        <is>
          <t>1</t>
        </is>
      </c>
      <c r="BK218" t="inlineStr">
        <is>
          <t/>
        </is>
      </c>
      <c r="BL218" t="inlineStr">
        <is>
          <t>carte de credit</t>
        </is>
      </c>
      <c r="BM218" t="inlineStr">
        <is>
          <t>3</t>
        </is>
      </c>
      <c r="BN218" t="inlineStr">
        <is>
          <t/>
        </is>
      </c>
      <c r="BO218" t="inlineStr">
        <is>
          <t>kreditná banková platobná karta|kreditná karta</t>
        </is>
      </c>
      <c r="BP218" t="inlineStr">
        <is>
          <t>3|3</t>
        </is>
      </c>
      <c r="BQ218" t="inlineStr">
        <is>
          <t>|</t>
        </is>
      </c>
      <c r="BR218" t="inlineStr">
        <is>
          <t>kreditna kartica</t>
        </is>
      </c>
      <c r="BS218" t="inlineStr">
        <is>
          <t>3</t>
        </is>
      </c>
      <c r="BT218" t="inlineStr">
        <is>
          <t/>
        </is>
      </c>
      <c r="BU218" t="inlineStr">
        <is>
          <t>kreditkort</t>
        </is>
      </c>
      <c r="BV218" t="inlineStr">
        <is>
          <t>3</t>
        </is>
      </c>
      <c r="BW218" t="inlineStr">
        <is>
          <t/>
        </is>
      </c>
      <c r="BX218" t="inlineStr">
        <is>
          <t/>
        </is>
      </c>
      <c r="BY218" t="inlineStr">
        <is>
          <t/>
        </is>
      </c>
      <c r="BZ218" t="inlineStr">
        <is>
          <t>"§ 1. I denne bekendtgørelse forstås ved: ...&lt;br&gt;2) et kreditkort; et betalingskort, hvor kortindehaver har ret til en vis kredittid, inden beløbet trækkes på kortindehavers konto."&lt;br&gt;"Kreditkort, plastkort, der anvendes til køb af varer eller til at hæve penge. Beløbet opkræves efterfølgende af kortudstederen; i modsætning til debetkort, fx Dankortet, kræves der ikke dækning på en tilknyttet bankkonto."</t>
        </is>
      </c>
      <c r="CA218" t="inlineStr">
        <is>
          <t>eine Zahlungskarte &lt;a href="/entry/result/795581/all" id="ENTRY_TO_ENTRY_CONVERTER" target="_blank"&gt;IATE:795581&lt;/a&gt; , die mit einem Kartenkonto verknüpft ist und bei der alle Zahlungsbeträge über einen bestimmten Zeitraum gesammelt und als Gesamtbetrag (meist monatlich) in Rechnung gestellt werden</t>
        </is>
      </c>
      <c r="CB218" t="inlineStr">
        <is>
          <t/>
        </is>
      </c>
      <c r="CC218" t="inlineStr">
        <is>
          <t>card whose holder has been granted a revolving credit line, enabling the holder to make purchases and/or cash advances up to a pre-arranged limit</t>
        </is>
      </c>
      <c r="CD218" t="inlineStr">
        <is>
          <t>Tarjeta que emite una entidad de crédito y cuya característica principal es que los pagos que se realicen con ella suponen un crédito entre el titular de la misma y dicha entidad.</t>
        </is>
      </c>
      <c r="CE218" t="inlineStr">
        <is>
          <t/>
        </is>
      </c>
      <c r="CF218" t="inlineStr">
        <is>
          <t>"maksukortti, joka on liitetty velkatiliin, jolta maksut veloitetaan"</t>
        </is>
      </c>
      <c r="CG218" t="inlineStr">
        <is>
          <t>Carte de plastique que certains établissements financiers mettent à la disposition de particuliers pour leur permettre de conclure, sans versement immédiat, des achats auprès des entreprises associées avec ces établissements.</t>
        </is>
      </c>
      <c r="CH218" t="inlineStr">
        <is>
          <t/>
        </is>
      </c>
      <c r="CI218" t="inlineStr">
        <is>
          <t>instrument bezgotovinskoga platnog prometa kojim
se može podizati gotovina na bankomatima, ali joj je glavno obilježje
to što omogućuje kupnju robe i usluga na kredit</t>
        </is>
      </c>
      <c r="CJ218" t="inlineStr">
        <is>
          <t>A kártyabirtokos és a bank közötti szerződésben előre meghatározott összegű hitelkerethez kapcsolódó kártya, amellyel az ügyfél kerete erejéig vehet fel készpénzt, illetve vásárolhat.</t>
        </is>
      </c>
      <c r="CK218" t="inlineStr">
        <is>
          <t>Strumento di pagamento dotato di banda magnetica e/o microchip che consente di effettuare acquisti presso tutti i punti di vendita convenzionati, nonché di prelevare contanti presso gli sportelli automatici (ATM). Con caratteri in rilievo sono riportati i dati della banca emittente, quelli identificativi del titolare (nome e firma), la data di scadenza e il numero di codice della carta composto da 16 cifre: il primo numero identifica il circuito di appartenenza della carta di credito, le altre cifre sono quelle della banca emittente e del conto corrente al quale è collegata la carta.</t>
        </is>
      </c>
      <c r="CL218" t="inlineStr">
        <is>
          <t>kortelė, paprastai išduodama su kredito limitu, t. y. su galimybe išleisti daugiau pinigų, nei yra sąskaitoje</t>
        </is>
      </c>
      <c r="CM218" t="inlineStr">
        <is>
          <t>Kredītkarte ir daļēji skaidras naudas norēķināšanās līdzeklis, kuru banka izsniedz tikai uzticamiem klientiem, kas ir spējīgi piešķirto kredītu laikus atmaksāt. Atšķirībā no debetkartes kredītkarte kā patēriņa kredīta veids palīdz norēķināties ar bankas līdzekļiem lielos veikalos, restorānos, garāžās, viesnīcās u. c. Kredītkarti var izmantot arī naudas automātos, lai iegūtu skaidru naudu nelieliem pirkumiem vai maksājumiem. Kredītkartes ir izgatavotas kā plastikāta plāksnītes ar magnētisko svītru vai pēc programmēto ciparu karšu tehnoloģijas.</t>
        </is>
      </c>
      <c r="CN218" t="inlineStr">
        <is>
          <t/>
        </is>
      </c>
      <c r="CO218" t="inlineStr">
        <is>
          <t>speciale bankpas waarmee aankopen kunnen worden gedaan, waarbij de gebruiker achteraf moet betalen, in tegenstelling tot een betaalkaart (debetkaart), waarbij het bedrag direct van de rekening wordt afgeschreven.</t>
        </is>
      </c>
      <c r="CP218" t="inlineStr">
        <is>
          <t>rodzaj karty płatniczej, która umożliwia dokonywanie płatności na kredyt bez konieczności posiadania środków na jej pokrycie</t>
        </is>
      </c>
      <c r="CQ218" t="inlineStr">
        <is>
          <t/>
        </is>
      </c>
      <c r="CR218" t="inlineStr">
        <is>
          <t>O carte personală care permite titularului ei, identificat prin semnătura sa, să cumpere bunuri și servicii fără numerar în întreprinderi legate prin contract de organizația emitentă a cărții (spre exemplu, Visa, Eurocard, American Express etc.). Suma care reprezintă contravaloarea cumpărăturilor este debitată de către organizație, in intervale egale, titularului contului.</t>
        </is>
      </c>
      <c r="CS218" t="inlineStr">
        <is>
          <t>platobná karta s prideleným kreditom poskytnutým bankou alebo inou úverovou spoločnosťou, možným na prečerpanie</t>
        </is>
      </c>
      <c r="CT218" t="inlineStr">
        <is>
          <t>Potrdilo (praviloma v obliki plastične izkaznice), s katerim izdajatelj potrjuje, da bo plačal terjatve tretjih partnerjev (prodajalcev, …) do imetnika kreditne kartice.&lt;br&gt;Izdajatelji kreditnih kartic so praviloma banke in podobne ustanove.&lt;br&gt;Imetnik kreditne kartice ob nakupu ali opravljeni storitvi samo podpiše odrezek računa. S tem računa še ni plačal. Nastalo je kreditno razmerje. Račun poravna izdajatelj kreditne kartice, z imetnikom kreditne kartice pa občasno (praviloma mesečno) poravna terjatve.</t>
        </is>
      </c>
      <c r="CU218" t="inlineStr">
        <is>
          <t>"Kontokort med beviljad krediträtt upp till ett visst belopp. Betalning sker med hela eller en del av skulden varje månad."</t>
        </is>
      </c>
    </row>
    <row r="219">
      <c r="A219" s="1" t="str">
        <f>HYPERLINK("https://iate.europa.eu/entry/result/3528934/all", "3528934")</f>
        <v>3528934</v>
      </c>
      <c r="B219" t="inlineStr">
        <is>
          <t>FINANCE</t>
        </is>
      </c>
      <c r="C219" t="inlineStr">
        <is>
          <t>FINANCE|free movement of capital|financial market</t>
        </is>
      </c>
      <c r="D219" t="inlineStr">
        <is>
          <t>пресичащи се брокерски мрежи</t>
        </is>
      </c>
      <c r="E219" t="inlineStr">
        <is>
          <t>2</t>
        </is>
      </c>
      <c r="F219" t="inlineStr">
        <is>
          <t/>
        </is>
      </c>
      <c r="G219" t="inlineStr">
        <is>
          <t>platformy křížení příkazů zadaných makléři|BCN</t>
        </is>
      </c>
      <c r="H219" t="inlineStr">
        <is>
          <t>2|2</t>
        </is>
      </c>
      <c r="I219" t="inlineStr">
        <is>
          <t>|</t>
        </is>
      </c>
      <c r="J219" t="inlineStr">
        <is>
          <t>mægleres forbundne netværker|BCN</t>
        </is>
      </c>
      <c r="K219" t="inlineStr">
        <is>
          <t>3|3</t>
        </is>
      </c>
      <c r="L219" t="inlineStr">
        <is>
          <t>|</t>
        </is>
      </c>
      <c r="M219" t="inlineStr">
        <is>
          <t>Broker Crossing Networks</t>
        </is>
      </c>
      <c r="N219" t="inlineStr">
        <is>
          <t>2</t>
        </is>
      </c>
      <c r="O219" t="inlineStr">
        <is>
          <t/>
        </is>
      </c>
      <c r="P219" t="inlineStr">
        <is>
          <t>δίκτυα διασταύρωσης χρηματομεσιτών</t>
        </is>
      </c>
      <c r="Q219" t="inlineStr">
        <is>
          <t>3</t>
        </is>
      </c>
      <c r="R219" t="inlineStr">
        <is>
          <t/>
        </is>
      </c>
      <c r="S219" t="inlineStr">
        <is>
          <t>broker crossing network|BCN</t>
        </is>
      </c>
      <c r="T219" t="inlineStr">
        <is>
          <t>3|2</t>
        </is>
      </c>
      <c r="U219" t="inlineStr">
        <is>
          <t>|</t>
        </is>
      </c>
      <c r="V219" t="inlineStr">
        <is>
          <t>redes de cruce de valores entre operadores</t>
        </is>
      </c>
      <c r="W219" t="inlineStr">
        <is>
          <t>2</t>
        </is>
      </c>
      <c r="X219" t="inlineStr">
        <is>
          <t/>
        </is>
      </c>
      <c r="Y219" t="inlineStr">
        <is>
          <t>maaklerite ristumisvõrgustik</t>
        </is>
      </c>
      <c r="Z219" t="inlineStr">
        <is>
          <t>3</t>
        </is>
      </c>
      <c r="AA219" t="inlineStr">
        <is>
          <t/>
        </is>
      </c>
      <c r="AB219" t="inlineStr">
        <is>
          <t/>
        </is>
      </c>
      <c r="AC219" t="inlineStr">
        <is>
          <t/>
        </is>
      </c>
      <c r="AD219" t="inlineStr">
        <is>
          <t/>
        </is>
      </c>
      <c r="AE219" t="inlineStr">
        <is>
          <t/>
        </is>
      </c>
      <c r="AF219" t="inlineStr">
        <is>
          <t/>
        </is>
      </c>
      <c r="AG219" t="inlineStr">
        <is>
          <t/>
        </is>
      </c>
      <c r="AH219" t="inlineStr">
        <is>
          <t>líonra crosála bróicéirí|BCN</t>
        </is>
      </c>
      <c r="AI219" t="inlineStr">
        <is>
          <t>3|3</t>
        </is>
      </c>
      <c r="AJ219" t="inlineStr">
        <is>
          <t>|</t>
        </is>
      </c>
      <c r="AK219" t="inlineStr">
        <is>
          <t>mreža internog uparivanja</t>
        </is>
      </c>
      <c r="AL219" t="inlineStr">
        <is>
          <t>2</t>
        </is>
      </c>
      <c r="AM219" t="inlineStr">
        <is>
          <t/>
        </is>
      </c>
      <c r="AN219" t="inlineStr">
        <is>
          <t/>
        </is>
      </c>
      <c r="AO219" t="inlineStr">
        <is>
          <t/>
        </is>
      </c>
      <c r="AP219" t="inlineStr">
        <is>
          <t/>
        </is>
      </c>
      <c r="AQ219" t="inlineStr">
        <is>
          <t/>
        </is>
      </c>
      <c r="AR219" t="inlineStr">
        <is>
          <t/>
        </is>
      </c>
      <c r="AS219" t="inlineStr">
        <is>
          <t/>
        </is>
      </c>
      <c r="AT219" t="inlineStr">
        <is>
          <t>brokerių kryžminės prekybos tinklai</t>
        </is>
      </c>
      <c r="AU219" t="inlineStr">
        <is>
          <t>2</t>
        </is>
      </c>
      <c r="AV219" t="inlineStr">
        <is>
          <t/>
        </is>
      </c>
      <c r="AW219" t="inlineStr">
        <is>
          <t>brokeru šķērstīkli</t>
        </is>
      </c>
      <c r="AX219" t="inlineStr">
        <is>
          <t>2</t>
        </is>
      </c>
      <c r="AY219" t="inlineStr">
        <is>
          <t/>
        </is>
      </c>
      <c r="AZ219" t="inlineStr">
        <is>
          <t>BCN|broker crossing networks</t>
        </is>
      </c>
      <c r="BA219" t="inlineStr">
        <is>
          <t>2|2</t>
        </is>
      </c>
      <c r="BB219" t="inlineStr">
        <is>
          <t>|</t>
        </is>
      </c>
      <c r="BC219" t="inlineStr">
        <is>
          <t>BCN's|broker crossing networks</t>
        </is>
      </c>
      <c r="BD219" t="inlineStr">
        <is>
          <t>2|2</t>
        </is>
      </c>
      <c r="BE219" t="inlineStr">
        <is>
          <t>|</t>
        </is>
      </c>
      <c r="BF219" t="inlineStr">
        <is>
          <t>BCN|sieci brokerów</t>
        </is>
      </c>
      <c r="BG219" t="inlineStr">
        <is>
          <t>2|2</t>
        </is>
      </c>
      <c r="BH219" t="inlineStr">
        <is>
          <t>|</t>
        </is>
      </c>
      <c r="BI219" t="inlineStr">
        <is>
          <t>BCN|plataformas de cruzamento de ordens geridas pelos corretores</t>
        </is>
      </c>
      <c r="BJ219" t="inlineStr">
        <is>
          <t>2|2</t>
        </is>
      </c>
      <c r="BK219" t="inlineStr">
        <is>
          <t>|</t>
        </is>
      </c>
      <c r="BL219" t="inlineStr">
        <is>
          <t>rețele de brokeri care operează în sistem crossing (BCN)</t>
        </is>
      </c>
      <c r="BM219" t="inlineStr">
        <is>
          <t>2</t>
        </is>
      </c>
      <c r="BN219" t="inlineStr">
        <is>
          <t/>
        </is>
      </c>
      <c r="BO219" t="inlineStr">
        <is>
          <t>broker crossing networks</t>
        </is>
      </c>
      <c r="BP219" t="inlineStr">
        <is>
          <t>2</t>
        </is>
      </c>
      <c r="BQ219" t="inlineStr">
        <is>
          <t/>
        </is>
      </c>
      <c r="BR219" t="inlineStr">
        <is>
          <t>zasebna mesta trgovanja</t>
        </is>
      </c>
      <c r="BS219" t="inlineStr">
        <is>
          <t>3</t>
        </is>
      </c>
      <c r="BT219" t="inlineStr">
        <is>
          <t/>
        </is>
      </c>
      <c r="BU219" t="inlineStr">
        <is>
          <t>mäklares matchningssystem|BCN-nät</t>
        </is>
      </c>
      <c r="BV219" t="inlineStr">
        <is>
          <t>2|2</t>
        </is>
      </c>
      <c r="BW219" t="inlineStr">
        <is>
          <t>|</t>
        </is>
      </c>
      <c r="BX219" t="inlineStr">
        <is>
          <t/>
        </is>
      </c>
      <c r="BY219" t="inlineStr">
        <is>
          <t/>
        </is>
      </c>
      <c r="BZ219" t="inlineStr">
        <is>
          <t/>
        </is>
      </c>
      <c r="CA219" t="inlineStr">
        <is>
          <t/>
        </is>
      </c>
      <c r="CB219" t="inlineStr">
        <is>
          <t/>
        </is>
      </c>
      <c r="CC219" t="inlineStr">
        <is>
          <t>system operated by an investment firm which matches clients' orders outside organised venues</t>
        </is>
      </c>
      <c r="CD219" t="inlineStr">
        <is>
          <t/>
        </is>
      </c>
      <c r="CE219" t="inlineStr">
        <is>
          <t/>
        </is>
      </c>
      <c r="CF219" t="inlineStr">
        <is>
          <t/>
        </is>
      </c>
      <c r="CG219" t="inlineStr">
        <is>
          <t/>
        </is>
      </c>
      <c r="CH219" t="inlineStr">
        <is>
          <t/>
        </is>
      </c>
      <c r="CI219" t="inlineStr">
        <is>
          <t/>
        </is>
      </c>
      <c r="CJ219" t="inlineStr">
        <is>
          <t/>
        </is>
      </c>
      <c r="CK219" t="inlineStr">
        <is>
          <t/>
        </is>
      </c>
      <c r="CL219" t="inlineStr">
        <is>
          <t/>
        </is>
      </c>
      <c r="CM219" t="inlineStr">
        <is>
          <t/>
        </is>
      </c>
      <c r="CN219" t="inlineStr">
        <is>
          <t/>
        </is>
      </c>
      <c r="CO219" t="inlineStr">
        <is>
          <t/>
        </is>
      </c>
      <c r="CP219" t="inlineStr">
        <is>
          <t/>
        </is>
      </c>
      <c r="CQ219" t="inlineStr">
        <is>
          <t/>
        </is>
      </c>
      <c r="CR219" t="inlineStr">
        <is>
          <t/>
        </is>
      </c>
      <c r="CS219" t="inlineStr">
        <is>
          <t/>
        </is>
      </c>
      <c r="CT219" t="inlineStr">
        <is>
          <t/>
        </is>
      </c>
      <c r="CU219" t="inlineStr">
        <is>
          <t/>
        </is>
      </c>
    </row>
    <row r="220">
      <c r="A220" s="1" t="str">
        <f>HYPERLINK("https://iate.europa.eu/entry/result/3550435/all", "3550435")</f>
        <v>3550435</v>
      </c>
      <c r="B220" t="inlineStr">
        <is>
          <t>FINANCE</t>
        </is>
      </c>
      <c r="C220" t="inlineStr">
        <is>
          <t>FINANCE|financial institutions and credit</t>
        </is>
      </c>
      <c r="D220" t="inlineStr">
        <is>
          <t>договор за кредит при споделена собственост</t>
        </is>
      </c>
      <c r="E220" t="inlineStr">
        <is>
          <t>3</t>
        </is>
      </c>
      <c r="F220" t="inlineStr">
        <is>
          <t/>
        </is>
      </c>
      <c r="G220" t="inlineStr">
        <is>
          <t/>
        </is>
      </c>
      <c r="H220" t="inlineStr">
        <is>
          <t/>
        </is>
      </c>
      <c r="I220" t="inlineStr">
        <is>
          <t/>
        </is>
      </c>
      <c r="J220" t="inlineStr">
        <is>
          <t/>
        </is>
      </c>
      <c r="K220" t="inlineStr">
        <is>
          <t/>
        </is>
      </c>
      <c r="L220" t="inlineStr">
        <is>
          <t/>
        </is>
      </c>
      <c r="M220" t="inlineStr">
        <is>
          <t>Kreditvertrag mit Wertbeteiligung</t>
        </is>
      </c>
      <c r="N220" t="inlineStr">
        <is>
          <t>3</t>
        </is>
      </c>
      <c r="O220" t="inlineStr">
        <is>
          <t/>
        </is>
      </c>
      <c r="P220" t="inlineStr">
        <is>
          <t>συμμετοχικό στεγαστικό δάνειο</t>
        </is>
      </c>
      <c r="Q220" t="inlineStr">
        <is>
          <t>3</t>
        </is>
      </c>
      <c r="R220" t="inlineStr">
        <is>
          <t/>
        </is>
      </c>
      <c r="S220" t="inlineStr">
        <is>
          <t>shared equity credit agreement</t>
        </is>
      </c>
      <c r="T220" t="inlineStr">
        <is>
          <t>1</t>
        </is>
      </c>
      <c r="U220" t="inlineStr">
        <is>
          <t/>
        </is>
      </c>
      <c r="V220" t="inlineStr">
        <is>
          <t>contrato de crédito sobre capital compartido</t>
        </is>
      </c>
      <c r="W220" t="inlineStr">
        <is>
          <t>4</t>
        </is>
      </c>
      <c r="X220" t="inlineStr">
        <is>
          <t/>
        </is>
      </c>
      <c r="Y220" t="inlineStr">
        <is>
          <t>jagatud omandiõigusega krediidileping</t>
        </is>
      </c>
      <c r="Z220" t="inlineStr">
        <is>
          <t>2</t>
        </is>
      </c>
      <c r="AA220" t="inlineStr">
        <is>
          <t/>
        </is>
      </c>
      <c r="AB220" t="inlineStr">
        <is>
          <t/>
        </is>
      </c>
      <c r="AC220" t="inlineStr">
        <is>
          <t/>
        </is>
      </c>
      <c r="AD220" t="inlineStr">
        <is>
          <t/>
        </is>
      </c>
      <c r="AE220" t="inlineStr">
        <is>
          <t>contrat de crédit en fonds partagés</t>
        </is>
      </c>
      <c r="AF220" t="inlineStr">
        <is>
          <t>2</t>
        </is>
      </c>
      <c r="AG220" t="inlineStr">
        <is>
          <t/>
        </is>
      </c>
      <c r="AH220" t="inlineStr">
        <is>
          <t>comhaontú creidmheasa cothromais chomhroinnte</t>
        </is>
      </c>
      <c r="AI220" t="inlineStr">
        <is>
          <t>3</t>
        </is>
      </c>
      <c r="AJ220" t="inlineStr">
        <is>
          <t/>
        </is>
      </c>
      <c r="AK220" t="inlineStr">
        <is>
          <t>ugovor o kreditu sa zajedničkim vlasničkim kapitalom</t>
        </is>
      </c>
      <c r="AL220" t="inlineStr">
        <is>
          <t>2</t>
        </is>
      </c>
      <c r="AM220" t="inlineStr">
        <is>
          <t/>
        </is>
      </c>
      <c r="AN220" t="inlineStr">
        <is>
          <t>részleges tulajdonszerzésre irányuló hitelmegállapodás</t>
        </is>
      </c>
      <c r="AO220" t="inlineStr">
        <is>
          <t>3</t>
        </is>
      </c>
      <c r="AP220" t="inlineStr">
        <is>
          <t/>
        </is>
      </c>
      <c r="AQ220" t="inlineStr">
        <is>
          <t/>
        </is>
      </c>
      <c r="AR220" t="inlineStr">
        <is>
          <t/>
        </is>
      </c>
      <c r="AS220" t="inlineStr">
        <is>
          <t/>
        </is>
      </c>
      <c r="AT220" t="inlineStr">
        <is>
          <t>bendros nuosavybės kredito sutartis</t>
        </is>
      </c>
      <c r="AU220" t="inlineStr">
        <is>
          <t>3</t>
        </is>
      </c>
      <c r="AV220" t="inlineStr">
        <is>
          <t/>
        </is>
      </c>
      <c r="AW220" t="inlineStr">
        <is>
          <t>dalīta īpašuma kredītlīgums</t>
        </is>
      </c>
      <c r="AX220" t="inlineStr">
        <is>
          <t>3</t>
        </is>
      </c>
      <c r="AY220" t="inlineStr">
        <is>
          <t/>
        </is>
      </c>
      <c r="AZ220" t="inlineStr">
        <is>
          <t>kuntratt ta' kreditu b'ekwità kondiviża</t>
        </is>
      </c>
      <c r="BA220" t="inlineStr">
        <is>
          <t>3</t>
        </is>
      </c>
      <c r="BB220" t="inlineStr">
        <is>
          <t/>
        </is>
      </c>
      <c r="BC220" t="inlineStr">
        <is>
          <t/>
        </is>
      </c>
      <c r="BD220" t="inlineStr">
        <is>
          <t/>
        </is>
      </c>
      <c r="BE220" t="inlineStr">
        <is>
          <t/>
        </is>
      </c>
      <c r="BF220" t="inlineStr">
        <is>
          <t>umowa o kredyt z udziałem w kapitale</t>
        </is>
      </c>
      <c r="BG220" t="inlineStr">
        <is>
          <t>3</t>
        </is>
      </c>
      <c r="BH220" t="inlineStr">
        <is>
          <t/>
        </is>
      </c>
      <c r="BI220" t="inlineStr">
        <is>
          <t>contrato de crédito de investimento partilhado</t>
        </is>
      </c>
      <c r="BJ220" t="inlineStr">
        <is>
          <t>3</t>
        </is>
      </c>
      <c r="BK220" t="inlineStr">
        <is>
          <t/>
        </is>
      </c>
      <c r="BL220" t="inlineStr">
        <is>
          <t>contract de credit cu partajare de proprietate</t>
        </is>
      </c>
      <c r="BM220" t="inlineStr">
        <is>
          <t>3</t>
        </is>
      </c>
      <c r="BN220" t="inlineStr">
        <is>
          <t/>
        </is>
      </c>
      <c r="BO220" t="inlineStr">
        <is>
          <t/>
        </is>
      </c>
      <c r="BP220" t="inlineStr">
        <is>
          <t/>
        </is>
      </c>
      <c r="BQ220" t="inlineStr">
        <is>
          <t/>
        </is>
      </c>
      <c r="BR220" t="inlineStr">
        <is>
          <t>kreditna pogodba s soudeležbo pri naložbi</t>
        </is>
      </c>
      <c r="BS220" t="inlineStr">
        <is>
          <t>3</t>
        </is>
      </c>
      <c r="BT220" t="inlineStr">
        <is>
          <t/>
        </is>
      </c>
      <c r="BU220" t="inlineStr">
        <is>
          <t/>
        </is>
      </c>
      <c r="BV220" t="inlineStr">
        <is>
          <t/>
        </is>
      </c>
      <c r="BW220" t="inlineStr">
        <is>
          <t/>
        </is>
      </c>
      <c r="BX220" t="inlineStr">
        <is>
          <t>договор за кредит, при който дължимата сума на главницата се базира на договорно определен процент от стойността на недвижимия имот към момента на погасяването или погасяванията на главницата</t>
        </is>
      </c>
      <c r="BY220" t="inlineStr">
        <is>
          <t/>
        </is>
      </c>
      <c r="BZ220" t="inlineStr">
        <is>
          <t/>
        </is>
      </c>
      <c r="CA220" t="inlineStr">
        <is>
          <t>Kreditvertrag, bei dem das zurückzuzahlende Kapital auf einem vertraglich festgelegten Prozentsatz des Werts der Immobilie zum Zeitpunkt der Rückzahlung oder Rückzahlungen des Kapitals beruht</t>
        </is>
      </c>
      <c r="CB220" t="inlineStr">
        <is>
          <t>Σύμβαση πίστωσης όπου τοαποπληρωτέο κεφάλαιο βασίζεται σε συμβατικά καθορισμένο ποσοστό της αξίας του ακινήτου κατά το χρόνο αποπληρωμής ή αποπληρωμών του κεφαλαίου.</t>
        </is>
      </c>
      <c r="CC220" t="inlineStr">
        <is>
          <t>credit agreement where the capital repayable is based on a contractually set percentage of the value of the immovable property at the time of the capital repayment or repayments</t>
        </is>
      </c>
      <c r="CD220" t="inlineStr">
        <is>
          <t>Un contrato de crédito en el que el capital que se ha de reembolsar está determinado por un porcentaje, establecido en el contrato, del valor del bien inmueble en el momento del reembolso o de los reembolsos del capital.</t>
        </is>
      </c>
      <c r="CE220" t="inlineStr">
        <is>
          <t>krediidileping, mille puhul tagastatav põhiosa põhineb lepinguliselt kehtestatud osakaalul tagasimakse või tagasimaksete hetkel kehtivast kinnisvara väärtusest</t>
        </is>
      </c>
      <c r="CF220" t="inlineStr">
        <is>
          <t/>
        </is>
      </c>
      <c r="CG220" t="inlineStr">
        <is>
          <t>contrat de crédit dont le capital remboursable est fondé sur un pourcentage, établi contractuellement, de la valeur du bien immobilier au moment du remboursement ou des remboursements du capital</t>
        </is>
      </c>
      <c r="CH220" t="inlineStr">
        <is>
          <t/>
        </is>
      </c>
      <c r="CI220" t="inlineStr">
        <is>
          <t>ugovor o kreditu pri kojem se otplata glavnice
temelji na ugovorno utvrđenom postotku vrijednosti nekretnine u trenutku
isplate kapitala ili
otplata
iznosa kredita</t>
        </is>
      </c>
      <c r="CJ220" t="inlineStr">
        <is>
          <t>Olyan hitelmegállapodás, amelynek esetében a törlesztendő tőke alapja a tőketörlesztés vagy tőketörlesztések időpontjában érvényes ingatlanértéknek a szerződés szerinti, százalékban meghatározott része.</t>
        </is>
      </c>
      <c r="CK220" t="inlineStr">
        <is>
          <t/>
        </is>
      </c>
      <c r="CL220" t="inlineStr">
        <is>
          <t>kredito sutartis, pagal kurią grąžintina pagrindinė paskolos suma grindžiama sutartimi nustatyta nekilnojamojo turto vertės pagrindinės paskolos sumos grąžinimo arba grąžinimo įmokų procentine dalimi mokėjimo metu;</t>
        </is>
      </c>
      <c r="CM220" t="inlineStr">
        <is>
          <t>kredītlīgums, kur atmaksājamā kapitāla pamatā ir līgumā paredzēta procentuālā daļa no nekustamā īpašuma vērtības kapitāla atmaksas vai atmaksājumu brīdī</t>
        </is>
      </c>
      <c r="CN220" t="inlineStr">
        <is>
          <t>kuntratt ta’ kreditu fejn il-kapital ripagabbli jkun ibbażat fuq perċentwal iffissat kuntrattwalment tal-valur tal-proprjetà immobbli fil-mument tal-ħlas lura tal-kapital</t>
        </is>
      </c>
      <c r="CO220" t="inlineStr">
        <is>
          <t/>
        </is>
      </c>
      <c r="CP220" t="inlineStr">
        <is>
          <t>umowa o kredyt, w której kapitał do spłacenia jest oparty na określonej w umowie procentowej wartości danej nieruchomości w momencie spłaty lub spłat kapitału</t>
        </is>
      </c>
      <c r="CQ220" t="inlineStr">
        <is>
          <t>Contrato de crédito em que o capital a reembolsar corresponde a uma percentagem contratualmente estabelecida do valor do bem imóvel no momento do reembolso ou reembolsos de capital</t>
        </is>
      </c>
      <c r="CR220" t="inlineStr">
        <is>
          <t>un contract de credit în care capitalul de rambursat este bazat pe un procent stabilit contractual din valoarea bunului imobil la momentul rambursării sau rambursărilor capitalului</t>
        </is>
      </c>
      <c r="CS220" t="inlineStr">
        <is>
          <t/>
        </is>
      </c>
      <c r="CT220" t="inlineStr">
        <is>
          <t>„kreditna pogodba s soudeležbo pri naložbi“ pomeni kreditno pogodbo, pri kateri glavnica, ki jo je treba odplačati, temelji na pogodbeno določenem odstotku vrednosti nepremičnine v trenutku odplačila ali odplačil glavnice;</t>
        </is>
      </c>
      <c r="CU220" t="inlineStr">
        <is>
          <t/>
        </is>
      </c>
    </row>
    <row r="221">
      <c r="A221" s="1" t="str">
        <f>HYPERLINK("https://iate.europa.eu/entry/result/797101/all", "797101")</f>
        <v>797101</v>
      </c>
      <c r="B221" t="inlineStr">
        <is>
          <t>FINANCE</t>
        </is>
      </c>
      <c r="C221" t="inlineStr">
        <is>
          <t>FINANCE</t>
        </is>
      </c>
      <c r="D221" t="inlineStr">
        <is>
          <t/>
        </is>
      </c>
      <c r="E221" t="inlineStr">
        <is>
          <t/>
        </is>
      </c>
      <c r="F221" t="inlineStr">
        <is>
          <t/>
        </is>
      </c>
      <c r="G221" t="inlineStr">
        <is>
          <t/>
        </is>
      </c>
      <c r="H221" t="inlineStr">
        <is>
          <t/>
        </is>
      </c>
      <c r="I221" t="inlineStr">
        <is>
          <t/>
        </is>
      </c>
      <c r="J221" t="inlineStr">
        <is>
          <t>kreditkort</t>
        </is>
      </c>
      <c r="K221" t="inlineStr">
        <is>
          <t>4</t>
        </is>
      </c>
      <c r="L221" t="inlineStr">
        <is>
          <t/>
        </is>
      </c>
      <c r="M221" t="inlineStr">
        <is>
          <t>Chargekarte</t>
        </is>
      </c>
      <c r="N221" t="inlineStr">
        <is>
          <t>3</t>
        </is>
      </c>
      <c r="O221" t="inlineStr">
        <is>
          <t/>
        </is>
      </c>
      <c r="P221" t="inlineStr">
        <is>
          <t>κάρτα χρέωσης|κάρτα προθεσμιακής χρέωσης</t>
        </is>
      </c>
      <c r="Q221" t="inlineStr">
        <is>
          <t>3|4</t>
        </is>
      </c>
      <c r="R221" t="inlineStr">
        <is>
          <t>|</t>
        </is>
      </c>
      <c r="S221" t="inlineStr">
        <is>
          <t>deferred debit card|charge card|delayed debit card</t>
        </is>
      </c>
      <c r="T221" t="inlineStr">
        <is>
          <t>3|3|3</t>
        </is>
      </c>
      <c r="U221" t="inlineStr">
        <is>
          <t>||</t>
        </is>
      </c>
      <c r="V221" t="inlineStr">
        <is>
          <t>tarjeta de débito diferido</t>
        </is>
      </c>
      <c r="W221" t="inlineStr">
        <is>
          <t>3</t>
        </is>
      </c>
      <c r="X221" t="inlineStr">
        <is>
          <t/>
        </is>
      </c>
      <c r="Y221" t="inlineStr">
        <is>
          <t>määratud tagasimaksega deebetkaart</t>
        </is>
      </c>
      <c r="Z221" t="inlineStr">
        <is>
          <t>2</t>
        </is>
      </c>
      <c r="AA221" t="inlineStr">
        <is>
          <t/>
        </is>
      </c>
      <c r="AB221" t="inlineStr">
        <is>
          <t>maksuaikakortti</t>
        </is>
      </c>
      <c r="AC221" t="inlineStr">
        <is>
          <t>3</t>
        </is>
      </c>
      <c r="AD221" t="inlineStr">
        <is>
          <t/>
        </is>
      </c>
      <c r="AE221" t="inlineStr">
        <is>
          <t>carte accréditive|carte à débit différé</t>
        </is>
      </c>
      <c r="AF221" t="inlineStr">
        <is>
          <t>3|3</t>
        </is>
      </c>
      <c r="AG221" t="inlineStr">
        <is>
          <t>|</t>
        </is>
      </c>
      <c r="AH221" t="inlineStr">
        <is>
          <t>cárta muirir</t>
        </is>
      </c>
      <c r="AI221" t="inlineStr">
        <is>
          <t>3</t>
        </is>
      </c>
      <c r="AJ221" t="inlineStr">
        <is>
          <t/>
        </is>
      </c>
      <c r="AK221" t="inlineStr">
        <is>
          <t>kartica s beskamatnom odgodom plaćanja|kartica s odgođenim terećenjem</t>
        </is>
      </c>
      <c r="AL221" t="inlineStr">
        <is>
          <t>2|2</t>
        </is>
      </c>
      <c r="AM221" t="inlineStr">
        <is>
          <t>|</t>
        </is>
      </c>
      <c r="AN221" t="inlineStr">
        <is>
          <t>halasztott terhelésű betéti kártya|halasztott fizetésű betéti kártya|terhelési kártya</t>
        </is>
      </c>
      <c r="AO221" t="inlineStr">
        <is>
          <t>4|4|4</t>
        </is>
      </c>
      <c r="AP221" t="inlineStr">
        <is>
          <t>||</t>
        </is>
      </c>
      <c r="AQ221" t="inlineStr">
        <is>
          <t>carta di debito differito</t>
        </is>
      </c>
      <c r="AR221" t="inlineStr">
        <is>
          <t>3</t>
        </is>
      </c>
      <c r="AS221" t="inlineStr">
        <is>
          <t/>
        </is>
      </c>
      <c r="AT221" t="inlineStr">
        <is>
          <t>uždelstinė debetinė kortelė|debeto kortelė su atidėtojo lėšų nurašymo funkcija</t>
        </is>
      </c>
      <c r="AU221" t="inlineStr">
        <is>
          <t>2|3</t>
        </is>
      </c>
      <c r="AV221" t="inlineStr">
        <is>
          <t>|</t>
        </is>
      </c>
      <c r="AW221" t="inlineStr">
        <is>
          <t>atliktā maksājuma karte|no jauna papildināma konta karte</t>
        </is>
      </c>
      <c r="AX221" t="inlineStr">
        <is>
          <t>3|2</t>
        </is>
      </c>
      <c r="AY221" t="inlineStr">
        <is>
          <t>|</t>
        </is>
      </c>
      <c r="AZ221" t="inlineStr">
        <is>
          <t/>
        </is>
      </c>
      <c r="BA221" t="inlineStr">
        <is>
          <t/>
        </is>
      </c>
      <c r="BB221" t="inlineStr">
        <is>
          <t/>
        </is>
      </c>
      <c r="BC221" t="inlineStr">
        <is>
          <t>charge card</t>
        </is>
      </c>
      <c r="BD221" t="inlineStr">
        <is>
          <t>3</t>
        </is>
      </c>
      <c r="BE221" t="inlineStr">
        <is>
          <t/>
        </is>
      </c>
      <c r="BF221" t="inlineStr">
        <is>
          <t>karta obciążeniowa</t>
        </is>
      </c>
      <c r="BG221" t="inlineStr">
        <is>
          <t>3</t>
        </is>
      </c>
      <c r="BH221" t="inlineStr">
        <is>
          <t/>
        </is>
      </c>
      <c r="BI221" t="inlineStr">
        <is>
          <t>cartão de débito diferido</t>
        </is>
      </c>
      <c r="BJ221" t="inlineStr">
        <is>
          <t>3</t>
        </is>
      </c>
      <c r="BK221" t="inlineStr">
        <is>
          <t/>
        </is>
      </c>
      <c r="BL221" t="inlineStr">
        <is>
          <t>charge card</t>
        </is>
      </c>
      <c r="BM221" t="inlineStr">
        <is>
          <t>2</t>
        </is>
      </c>
      <c r="BN221" t="inlineStr">
        <is>
          <t/>
        </is>
      </c>
      <c r="BO221" t="inlineStr">
        <is>
          <t>charge karta</t>
        </is>
      </c>
      <c r="BP221" t="inlineStr">
        <is>
          <t>3</t>
        </is>
      </c>
      <c r="BQ221" t="inlineStr">
        <is>
          <t/>
        </is>
      </c>
      <c r="BR221" t="inlineStr">
        <is>
          <t>(trgovinska/nakupovalna) kreditna kartica</t>
        </is>
      </c>
      <c r="BS221" t="inlineStr">
        <is>
          <t>3</t>
        </is>
      </c>
      <c r="BT221" t="inlineStr">
        <is>
          <t/>
        </is>
      </c>
      <c r="BU221" t="inlineStr">
        <is>
          <t>betalkort</t>
        </is>
      </c>
      <c r="BV221" t="inlineStr">
        <is>
          <t>3</t>
        </is>
      </c>
      <c r="BW221" t="inlineStr">
        <is>
          <t/>
        </is>
      </c>
      <c r="BX221" t="inlineStr">
        <is>
          <t/>
        </is>
      </c>
      <c r="BY221" t="inlineStr">
        <is>
          <t/>
        </is>
      </c>
      <c r="BZ221" t="inlineStr">
        <is>
          <t>"§ 1. I denne bekendtgørelse forstås ved: ...&lt;br&gt;2) et kreditkort; et betalingskort, hvor kortindehaver har ret til en vis kredittid, inden beløbet trækkes på kortindehavers konto."&lt;br&gt;"Kreditkort, plastkort, der anvendes til køb af varer eller til at hæve penge. Beløbet opkræves efterfølgende af kortudstederen; i modsætning til debetkort, fx Dankortet, kræves der ikke dækning på en tilknyttet bankkonto."</t>
        </is>
      </c>
      <c r="CA221" t="inlineStr">
        <is>
          <t>eine Form der Kreditkarte mit monatlicher Rechnungsstellung, bei der der Rechnungsbetrag automatisch einmal pro Monat vom Konto abgebucht wird</t>
        </is>
      </c>
      <c r="CB221" t="inlineStr">
        <is>
          <t/>
        </is>
      </c>
      <c r="CC221" t="inlineStr">
        <is>
          <t>card whose holder has been granted a non-revolving credit line enabling the holder to make purchases and possibly make cash advances</t>
        </is>
      </c>
      <c r="CD221" t="inlineStr">
        <is>
          <t>Tarjeta magnética emitida por las entidades financieras, los grandes almacenes u otras entidades, que puede ser utilizada como medio de pago o para realizar operaciones en un cajero automático, en la que está permitido el diferimiento del pago hasta una fecha determinada.</t>
        </is>
      </c>
      <c r="CE221" t="inlineStr">
        <is>
          <t/>
        </is>
      </c>
      <c r="CF221" t="inlineStr">
        <is>
          <t>"luottokortti, jolla maksetusta ostosummasta kortinhaltija ei maksa korkoa"</t>
        </is>
      </c>
      <c r="CG221" t="inlineStr">
        <is>
          <t>Carte associée à un compte de dépôts de fonds permettant à son porteur d'effectuer des retraits et/ou des paiements qui seront débités selon un délai fixé par le contrat de délivrance de la carte.</t>
        </is>
      </c>
      <c r="CH221" t="inlineStr">
        <is>
          <t/>
        </is>
      </c>
      <c r="CI221" t="inlineStr">
        <is>
          <t/>
        </is>
      </c>
      <c r="CJ221" t="inlineStr">
        <is>
          <t>Olyan kártya, amelynek birtokosa a számlakivonatban meghatározott határidőig tartozása teljes összegét köteles kiegyenlíteni. A kibocsátó nem feltétlenül korlátozza a hitelkeretet, azaz nem állapítják megaz igénybe vehető összeg felső határát. A terhelési kártyákhoz kamatmentes hitelperiódus járul.</t>
        </is>
      </c>
      <c r="CK221" t="inlineStr">
        <is>
          <t>Una carta di debito differito consente al titolare di fare acquisti, ma non offre un’estensione del credito poiché la totalità del debito contratto va saldata allo scadere di un termine stabilito. Allorché tali carte sono utilizzate per prelevare contanti (cosiddetto «anticipo in contanti»), gli importi sono addebitati sul conto del titolare allo scadere del termine stabilito.</t>
        </is>
      </c>
      <c r="CL221" t="inlineStr">
        <is>
          <t>kortelė, kuri suteikia galimybę naudotis „patogumo kreditu“, t.y. kreditu, suteiktu už 0% palūkanų normą laikotarpiu tarp per vieną mokėjimo ciklą kortele atliktos (-ų) mokėjimo operacijos (-ų) ir datos, kada padengiami šio konkretaus mokėjimo ciklo debeto likučiai</t>
        </is>
      </c>
      <c r="CM221" t="inlineStr">
        <is>
          <t>Atliktā maksājuma karte ir kredītkarte, ar kuru tekošajā mēnesī izmantotais kredīts un procenti klientam jāatmaksā pilnā apmērā nākamajā mēnesī līgumā noteiktajā maksājuma datumā.</t>
        </is>
      </c>
      <c r="CN221" t="inlineStr">
        <is>
          <t/>
        </is>
      </c>
      <c r="CO221" t="inlineStr">
        <is>
          <t>betaalkaart die werkt volgens het principe dat alle betalingen die de houder ermee doet, een keer per maand op een vaste datum in hun geheel van zijn betaalrekening worden afgeschreven</t>
        </is>
      </c>
      <c r="CP221" t="inlineStr">
        <is>
          <t>karta funkcjonująca na podobnych zasadach jak karta kredytowa tzn. pozwalająca na korzystanie ze środków, którymi klient w danym okresie nie dysponuje. Zazwyczaj posiadanie karty obciążeniowej wiąże się z koniecznością otwarcia rachunku bieżącego w banku, który wydał kartę. Dla każdego posiadacza karty bank ustala miesięczny limit wydatków, do wysokości którego klient może dokonywać transakcji w ciągu miesiąca. Bank udziela w ten sposób posiadaczowi karty krótkoterminowego kredytu, w zamian za co pobiera zazwyczaj prowizję (najczęściej od 1 do 3% wartości transakcji). Posiadacze kart obciążeniowych rozliczają się z bankiem w określonym regulaminem terminie, na koniec cyklu rozliczeniowego (zazwyczaj raz w miesiącu)</t>
        </is>
      </c>
      <c r="CQ221" t="inlineStr">
        <is>
          <t/>
        </is>
      </c>
      <c r="CR221" t="inlineStr">
        <is>
          <t/>
        </is>
      </c>
      <c r="CS221" t="inlineStr">
        <is>
          <t/>
        </is>
      </c>
      <c r="CT221" t="inlineStr">
        <is>
          <t>---</t>
        </is>
      </c>
      <c r="CU221" t="inlineStr">
        <is>
          <t/>
        </is>
      </c>
    </row>
    <row r="222">
      <c r="A222" s="1" t="str">
        <f>HYPERLINK("https://iate.europa.eu/entry/result/2228161/all", "2228161")</f>
        <v>2228161</v>
      </c>
      <c r="B222" t="inlineStr">
        <is>
          <t>EUROPEAN UNION;FINANCE</t>
        </is>
      </c>
      <c r="C222" t="inlineStr">
        <is>
          <t>EUROPEAN UNION|EU finance|Community budget;FINANCE</t>
        </is>
      </c>
      <c r="D222" t="inlineStr">
        <is>
          <t>квазикапиталова инвестиция|финансиране под формата на квазикапиталови инструменти</t>
        </is>
      </c>
      <c r="E222" t="inlineStr">
        <is>
          <t>3|3</t>
        </is>
      </c>
      <c r="F222" t="inlineStr">
        <is>
          <t>|</t>
        </is>
      </c>
      <c r="G222" t="inlineStr">
        <is>
          <t>kvazikapitálové financování|kvazikapitálová investice</t>
        </is>
      </c>
      <c r="H222" t="inlineStr">
        <is>
          <t>3|3</t>
        </is>
      </c>
      <c r="I222" t="inlineStr">
        <is>
          <t>|</t>
        </is>
      </c>
      <c r="J222" t="inlineStr">
        <is>
          <t>kvasi-egenkapitalmidler|kvasiegenkapitalinvestering|kvasi-egenkapital|ansvarlig lånekapital</t>
        </is>
      </c>
      <c r="K222" t="inlineStr">
        <is>
          <t>3|3|3|3</t>
        </is>
      </c>
      <c r="L222" t="inlineStr">
        <is>
          <t>|||</t>
        </is>
      </c>
      <c r="M222" t="inlineStr">
        <is>
          <t>Quasi-Eigenkapitalfinanzierung|beteiligungsähnliche Finanzierung|beteiligungsähnliche Investition|eigenkapitalähnliche Mittel</t>
        </is>
      </c>
      <c r="N222" t="inlineStr">
        <is>
          <t>3|3|3|3</t>
        </is>
      </c>
      <c r="O222" t="inlineStr">
        <is>
          <t>|||</t>
        </is>
      </c>
      <c r="P222" t="inlineStr">
        <is>
          <t>επένδυση οιονεί μετοχικού κεφαλαίου</t>
        </is>
      </c>
      <c r="Q222" t="inlineStr">
        <is>
          <t>3</t>
        </is>
      </c>
      <c r="R222" t="inlineStr">
        <is>
          <t/>
        </is>
      </c>
      <c r="S222" t="inlineStr">
        <is>
          <t>quasi-equity investment|quasi equity financing|quasi-equity financing</t>
        </is>
      </c>
      <c r="T222" t="inlineStr">
        <is>
          <t>3|1|3</t>
        </is>
      </c>
      <c r="U222" t="inlineStr">
        <is>
          <t>||</t>
        </is>
      </c>
      <c r="V222" t="inlineStr">
        <is>
          <t>inversión en cuasicapital</t>
        </is>
      </c>
      <c r="W222" t="inlineStr">
        <is>
          <t>3</t>
        </is>
      </c>
      <c r="X222" t="inlineStr">
        <is>
          <t/>
        </is>
      </c>
      <c r="Y222" t="inlineStr">
        <is>
          <t>kvaasiomakapitali kaudu rahastamine|kvaasiomakapitali investeering</t>
        </is>
      </c>
      <c r="Z222" t="inlineStr">
        <is>
          <t>3|3</t>
        </is>
      </c>
      <c r="AA222" t="inlineStr">
        <is>
          <t>|</t>
        </is>
      </c>
      <c r="AB222" t="inlineStr">
        <is>
          <t>oman pääoman luonteinen rahoitus|oman pääoman luonteinen sijoitus</t>
        </is>
      </c>
      <c r="AC222" t="inlineStr">
        <is>
          <t>3|3</t>
        </is>
      </c>
      <c r="AD222" t="inlineStr">
        <is>
          <t>|</t>
        </is>
      </c>
      <c r="AE222" t="inlineStr">
        <is>
          <t>investissement en quasi-fonds propres|quasi-participation</t>
        </is>
      </c>
      <c r="AF222" t="inlineStr">
        <is>
          <t>3|3</t>
        </is>
      </c>
      <c r="AG222" t="inlineStr">
        <is>
          <t>|</t>
        </is>
      </c>
      <c r="AH222" t="inlineStr">
        <is>
          <t>infheistíocht chuasachothromais|maoiniú cuasachothromais</t>
        </is>
      </c>
      <c r="AI222" t="inlineStr">
        <is>
          <t>3|3</t>
        </is>
      </c>
      <c r="AJ222" t="inlineStr">
        <is>
          <t>|</t>
        </is>
      </c>
      <c r="AK222" t="inlineStr">
        <is>
          <t>financiranje u obliku kvazivlasničkog kapitala|kvazivlasničko ulaganje</t>
        </is>
      </c>
      <c r="AL222" t="inlineStr">
        <is>
          <t>3|3</t>
        </is>
      </c>
      <c r="AM222" t="inlineStr">
        <is>
          <t>|</t>
        </is>
      </c>
      <c r="AN222" t="inlineStr">
        <is>
          <t>kvázisajáttőke-finanszírozás|kvázisajáttőke-befektetés|részben tulajdonviszonyt megtestesítő befektetés</t>
        </is>
      </c>
      <c r="AO222" t="inlineStr">
        <is>
          <t>3|3|3</t>
        </is>
      </c>
      <c r="AP222" t="inlineStr">
        <is>
          <t>||</t>
        </is>
      </c>
      <c r="AQ222" t="inlineStr">
        <is>
          <t>finanziamento quasi-equity|investimento quasi azionario|investimento quasi-equity</t>
        </is>
      </c>
      <c r="AR222" t="inlineStr">
        <is>
          <t>3|3|3</t>
        </is>
      </c>
      <c r="AS222" t="inlineStr">
        <is>
          <t>||</t>
        </is>
      </c>
      <c r="AT222" t="inlineStr">
        <is>
          <t>investicija į kvazinuosavą kapitalą|kvazinuosavo kapitalo finansavimas</t>
        </is>
      </c>
      <c r="AU222" t="inlineStr">
        <is>
          <t>3|3</t>
        </is>
      </c>
      <c r="AV222" t="inlineStr">
        <is>
          <t>|</t>
        </is>
      </c>
      <c r="AW222" t="inlineStr">
        <is>
          <t>kvazikapitāla ieguldījums|kvazikapitāla finansējums</t>
        </is>
      </c>
      <c r="AX222" t="inlineStr">
        <is>
          <t>3|3</t>
        </is>
      </c>
      <c r="AY222" t="inlineStr">
        <is>
          <t>|</t>
        </is>
      </c>
      <c r="AZ222" t="inlineStr">
        <is>
          <t>investiment ta’ kważi ekwità</t>
        </is>
      </c>
      <c r="BA222" t="inlineStr">
        <is>
          <t>3</t>
        </is>
      </c>
      <c r="BB222" t="inlineStr">
        <is>
          <t/>
        </is>
      </c>
      <c r="BC222" t="inlineStr">
        <is>
          <t>investering in quasi-eigenvermogen</t>
        </is>
      </c>
      <c r="BD222" t="inlineStr">
        <is>
          <t>2</t>
        </is>
      </c>
      <c r="BE222" t="inlineStr">
        <is>
          <t/>
        </is>
      </c>
      <c r="BF222" t="inlineStr">
        <is>
          <t>finansowanie quasi-kapitałowe|inwestycja quasi-kapitałowa</t>
        </is>
      </c>
      <c r="BG222" t="inlineStr">
        <is>
          <t>3|3</t>
        </is>
      </c>
      <c r="BH222" t="inlineStr">
        <is>
          <t>|</t>
        </is>
      </c>
      <c r="BI222" t="inlineStr">
        <is>
          <t>investimento em quase-capital</t>
        </is>
      </c>
      <c r="BJ222" t="inlineStr">
        <is>
          <t>3</t>
        </is>
      </c>
      <c r="BK222" t="inlineStr">
        <is>
          <t/>
        </is>
      </c>
      <c r="BL222" t="inlineStr">
        <is>
          <t>investiție de cvasicapital|finanțare de cvasi-capital</t>
        </is>
      </c>
      <c r="BM222" t="inlineStr">
        <is>
          <t>3|3</t>
        </is>
      </c>
      <c r="BN222" t="inlineStr">
        <is>
          <t>|</t>
        </is>
      </c>
      <c r="BO222" t="inlineStr">
        <is>
          <t>kvázi-kapitálová investícia</t>
        </is>
      </c>
      <c r="BP222" t="inlineStr">
        <is>
          <t>3</t>
        </is>
      </c>
      <c r="BQ222" t="inlineStr">
        <is>
          <t/>
        </is>
      </c>
      <c r="BR222" t="inlineStr">
        <is>
          <t>financiranje v obliki nepravega lastniškega kapitala|naložba navideznega lastniškega kapitala</t>
        </is>
      </c>
      <c r="BS222" t="inlineStr">
        <is>
          <t>3|3</t>
        </is>
      </c>
      <c r="BT222" t="inlineStr">
        <is>
          <t>|</t>
        </is>
      </c>
      <c r="BU222" t="inlineStr">
        <is>
          <t>investering i form av kapital likställt med eget kapital</t>
        </is>
      </c>
      <c r="BV222" t="inlineStr">
        <is>
          <t>3</t>
        </is>
      </c>
      <c r="BW222" t="inlineStr">
        <is>
          <t/>
        </is>
      </c>
      <c r="BX222" t="inlineStr">
        <is>
          <t>вид финансиране, нареждащо се между собствения капитал и дълга, което носи по-висок риск от първостепенния дълг и по-нисък риск от базовия собствен капитал</t>
        </is>
      </c>
      <c r="BY222" t="inlineStr">
        <is>
          <t>typ financování, které stojí mezi kapitálovou investicí a dluhem, je rizikovější než přednostní dluh a méně rizikové než běžná kapitálová investice a může mít strukturu dluhu, obvykle nezajištěného a podřízeného, který lze v některých případech převést na kapitál nebo na preferenční kapitál</t>
        </is>
      </c>
      <c r="BZ222" t="inlineStr">
        <is>
          <t>finansieringsform, der rangerer mellem egenkapital og gæld, idet den indebærer større risiko end foranstående gæld og mindre risiko end almindelig egenkapital</t>
        </is>
      </c>
      <c r="CA222" t="inlineStr">
        <is>
          <t>Kapital, das betriebswirtschaftlich zwischen Eigen- und Fremdkapital angesiedelt ist, beispielsweise in Form von stillen Beteiligungen, und gegenüber dem Fremdkapital nachrangig haftet</t>
        </is>
      </c>
      <c r="CB222" t="inlineStr">
        <is>
          <t>είδος χρηματοδότησης το οποίο τοποθετείται μεταξύ ιδίων και δανειακών κεφαλαίων και συνεπάγεται μεγαλύτερο κίνδυνο από το δάνειο αυξημένης εξασφάλισης και μικρότερο κίνδυνο από το κοινό μετοχικό κεφάλαιο και το οποίο μπορεί να είναι δομημένο με τη μορφή χρέους, συνήθως χωρίς εξασφάλιση και εξοφλητική προτεραιότητα και σε ορισμένες περιπτώσεις μετατρέψιμο σε μετοχές ή σε προνομιούχες μετοχές</t>
        </is>
      </c>
      <c r="CC222" t="inlineStr">
        <is>
          <t>type of financing that ranks between equity and debt, having a higher risk than senior debt and a lower risk than common equity</t>
        </is>
      </c>
      <c r="CD222" t="inlineStr">
        <is>
          <t>Tipo de financiación que se clasifica entre las acciones y la deuda y que presenta un riesgo mayor que la deuda no subordinada y un riesgo menor que el capital ordinario.</t>
        </is>
      </c>
      <c r="CE222" t="inlineStr">
        <is>
          <t>omakapitali ja võla vahepeale jääv rahastamisliik, mis on suurema riskiga kui kõrgema nõudeõiguse järguga võlg ja väiksema riskiga kui lihtaktsiakapital ning mida võib struktureerida võlana, mis on tavaliselt tagatiseta ja allutatud ning mõnel juhul konverteeritav omakapitaliks või eelisaktsiakapitaliks</t>
        </is>
      </c>
      <c r="CF222" t="inlineStr">
        <is>
          <t/>
        </is>
      </c>
      <c r="CG222" t="inlineStr">
        <is>
          <t>type de financement se situant entre les fonds propres et les emprunts, de risque plus élevé que la dette de premier rang mais moins élevé que les fonds propres de première catégorie</t>
        </is>
      </c>
      <c r="CH222" t="inlineStr">
        <is>
          <t>cineál maoinithe atá aicmithe idir cothromas agus fiachas, agus ag a bhfuil riosca is airde ná fiachas sinsearach agus riosca is lú ná gnáthchothromas</t>
        </is>
      </c>
      <c r="CI222" t="inlineStr">
        <is>
          <t>vrsta financiranja rangirana između vlasničkog kapitala i duga koja je rizičnija od nadređenog duga, a manje rizična od redovnog osnovnog kapitala; mogu biti strukturirana kao dug, koji u pravilu nije osiguran te je podređen, a u nekim se slučajevima može pretvoriti u vlasnički kapital ili u povlašteni kapital</t>
        </is>
      </c>
      <c r="CJ222" t="inlineStr">
        <is>
          <t>a saját tőke és a hitelfinanszírozás közé besorolt finanszírozási forma, amely az elsőhelyi adósságnál magasabb, de a törzsrészvénynél alacsonyabb kockázattal jár, nemfizetéssel szemben nincs biztosítva, és amelynek hozama a tulajdonos számára elsősorban a célvállalkozás nyereségétől vagy veszteségétől függ</t>
        </is>
      </c>
      <c r="CK222" t="inlineStr">
        <is>
          <t>tipo di finanziamento che si colloca tra capitale e debito, con un rischio più elevato del debito privilegiato e un rischio inferiore rispetto al capitale azionario e che può essere strutturato come debito, di norma non garantito e subordinato e in alcuni casi convertibile in azioni o in azioni privilegiate</t>
        </is>
      </c>
      <c r="CL222" t="inlineStr">
        <is>
          <t>tarpinę vietą tarp nuosavo kapitalo ir skolos finansavimo užimanti finansavimo rūšis, susijusi su didesne rizika negu pirmaeilė skola ir su mažesne rizika negu bendras kapitalas, ir kuri gali būti daroma kaip investicija į skolos vertybinius popierius – paprastai į neužtikrintus ir subordinuotuosius skolos vertybinius popierius, kuriuos kai kuriais atvejais galima pakeisti į akcijas arba į privilegijuotąsias akcijas</t>
        </is>
      </c>
      <c r="CM222" t="inlineStr">
        <is>
          <t>finansējuma veids, kas klasificējams starp pašu kapitālu un parādsaistībām, jo tam ir augstāks risks nekā prioritāram parādam, bet zemāks risks nekā pamata pašu kapitālam, un kas var būt strukturēts kā parādsaistības, parasti nenodrošinātas un subordinētas un dažos gadījumos konvertējamas pašu kapitālā, vai priekšrocību kapitālā</t>
        </is>
      </c>
      <c r="CN222" t="inlineStr">
        <is>
          <t>tip ta’ finanzjament li jinkwadra ruħu bejn l-ekwità u d-dejn, li għandu riskju akbar mid-dejn superjuri u riskju iżgħar mill-ekwità komuni u li jista’ jiġi strutturat bħala dejn, tipikament mingħajr garanzija u subordinat u f’xi każijiet konvertibbli f’ekwità, jew f’ekwità preferuta</t>
        </is>
      </c>
      <c r="CO222" t="inlineStr">
        <is>
          <t>"de financieringswijze die zich bevindt tussen eigen vermogen en vreemd vermogen, met een hoger risico dan een senior schuld en een lager risico dan kernkapitaal, en die kan worden gestructureerd als vreemd vermogen, kenmerkend ongedekt en achtergesteld en in sommige gevallen converteerbaar in eigen vermogen, of in preferent eigen vermogen"</t>
        </is>
      </c>
      <c r="CP222" t="inlineStr">
        <is>
          <t>rodzaj finansowania mieszczący się między finansowaniem kapitałowym a finansowaniem dłużnym, o poziomie ryzyka wyższym niż dług uprzywilejowany, a niższym niż kapitał podstawowy</t>
        </is>
      </c>
      <c r="CQ222" t="inlineStr">
        <is>
          <t>Tipo de financiamento classificado entre uma participação no capital e uma dívida que apresenta um risco maior do que a dívida privilegiada e um risco menor do que o capital próprio comum.</t>
        </is>
      </c>
      <c r="CR222" t="inlineStr">
        <is>
          <t>tip de finanțare care se situează între capital și datorie, care implică un risc mai mare decât datoria cu rang prioritar, dar mai redus decât fondurile proprii</t>
        </is>
      </c>
      <c r="CS222" t="inlineStr">
        <is>
          <t>druh financovania, ktoré stojí medzi kapitálovým a dlhovým financovaním, pričom vykazuje vyššie riziko ako nadriadený dlh a nižšie riziko ako základný kapitál a ktoré môže byť štruktúrované ako dlh, zvyčajne nezabezpečený a podriadený a v niektorých prípadoch konvertibilný na akcie alebo na prioritné akcie</t>
        </is>
      </c>
      <c r="CT222" t="inlineStr">
        <is>
          <t>vrsta financiranja, ki je med kapitalom in dolgom, saj ima večje tveganje kot dolg, ki se plačuje prednostno, ter manjše tveganje kot navadni lastniški temeljni kapital, ter je lahko strukturirano kot dolg, navadno nezavarovan in podrejen, in ga je mogoče v nekaterih primerih preoblikovati v lastniški kapital ali v prednostni lastniški kapital</t>
        </is>
      </c>
      <c r="CU222" t="inlineStr">
        <is>
          <t>typ av finansiering som ligger mellan eget kapital och lån, med en högre risk än prioriterade fordringar och en lägre risk än stamaktiekapital</t>
        </is>
      </c>
    </row>
    <row r="223">
      <c r="A223" s="1" t="str">
        <f>HYPERLINK("https://iate.europa.eu/entry/result/3507256/all", "3507256")</f>
        <v>3507256</v>
      </c>
      <c r="B223" t="inlineStr">
        <is>
          <t>FINANCE</t>
        </is>
      </c>
      <c r="C223" t="inlineStr">
        <is>
          <t>FINANCE|free movement of capital|financial market</t>
        </is>
      </c>
      <c r="D223" t="inlineStr">
        <is>
          <t/>
        </is>
      </c>
      <c r="E223" t="inlineStr">
        <is>
          <t/>
        </is>
      </c>
      <c r="F223" t="inlineStr">
        <is>
          <t/>
        </is>
      </c>
      <c r="G223" t="inlineStr">
        <is>
          <t/>
        </is>
      </c>
      <c r="H223" t="inlineStr">
        <is>
          <t/>
        </is>
      </c>
      <c r="I223" t="inlineStr">
        <is>
          <t/>
        </is>
      </c>
      <c r="J223" t="inlineStr">
        <is>
          <t/>
        </is>
      </c>
      <c r="K223" t="inlineStr">
        <is>
          <t/>
        </is>
      </c>
      <c r="L223" t="inlineStr">
        <is>
          <t/>
        </is>
      </c>
      <c r="M223" t="inlineStr">
        <is>
          <t/>
        </is>
      </c>
      <c r="N223" t="inlineStr">
        <is>
          <t/>
        </is>
      </c>
      <c r="O223" t="inlineStr">
        <is>
          <t/>
        </is>
      </c>
      <c r="P223" t="inlineStr">
        <is>
          <t/>
        </is>
      </c>
      <c r="Q223" t="inlineStr">
        <is>
          <t/>
        </is>
      </c>
      <c r="R223" t="inlineStr">
        <is>
          <t/>
        </is>
      </c>
      <c r="S223" t="inlineStr">
        <is>
          <t>obligation to report transactions|transaction reporting</t>
        </is>
      </c>
      <c r="T223" t="inlineStr">
        <is>
          <t>2|1</t>
        </is>
      </c>
      <c r="U223" t="inlineStr">
        <is>
          <t>|</t>
        </is>
      </c>
      <c r="V223" t="inlineStr">
        <is>
          <t/>
        </is>
      </c>
      <c r="W223" t="inlineStr">
        <is>
          <t/>
        </is>
      </c>
      <c r="X223" t="inlineStr">
        <is>
          <t/>
        </is>
      </c>
      <c r="Y223" t="inlineStr">
        <is>
          <t/>
        </is>
      </c>
      <c r="Z223" t="inlineStr">
        <is>
          <t/>
        </is>
      </c>
      <c r="AA223" t="inlineStr">
        <is>
          <t/>
        </is>
      </c>
      <c r="AB223" t="inlineStr">
        <is>
          <t/>
        </is>
      </c>
      <c r="AC223" t="inlineStr">
        <is>
          <t/>
        </is>
      </c>
      <c r="AD223" t="inlineStr">
        <is>
          <t/>
        </is>
      </c>
      <c r="AE223" t="inlineStr">
        <is>
          <t>obligation de déclaration des transactions|obligation de déclarer les transactions</t>
        </is>
      </c>
      <c r="AF223" t="inlineStr">
        <is>
          <t>3|3</t>
        </is>
      </c>
      <c r="AG223" t="inlineStr">
        <is>
          <t>|</t>
        </is>
      </c>
      <c r="AH223" t="inlineStr">
        <is>
          <t/>
        </is>
      </c>
      <c r="AI223" t="inlineStr">
        <is>
          <t/>
        </is>
      </c>
      <c r="AJ223" t="inlineStr">
        <is>
          <t/>
        </is>
      </c>
      <c r="AK223" t="inlineStr">
        <is>
          <t/>
        </is>
      </c>
      <c r="AL223" t="inlineStr">
        <is>
          <t/>
        </is>
      </c>
      <c r="AM223" t="inlineStr">
        <is>
          <t/>
        </is>
      </c>
      <c r="AN223" t="inlineStr">
        <is>
          <t>ügyletjelentés</t>
        </is>
      </c>
      <c r="AO223" t="inlineStr">
        <is>
          <t>3</t>
        </is>
      </c>
      <c r="AP223" t="inlineStr">
        <is>
          <t/>
        </is>
      </c>
      <c r="AQ223" t="inlineStr">
        <is>
          <t/>
        </is>
      </c>
      <c r="AR223" t="inlineStr">
        <is>
          <t/>
        </is>
      </c>
      <c r="AS223" t="inlineStr">
        <is>
          <t/>
        </is>
      </c>
      <c r="AT223" t="inlineStr">
        <is>
          <t/>
        </is>
      </c>
      <c r="AU223" t="inlineStr">
        <is>
          <t/>
        </is>
      </c>
      <c r="AV223" t="inlineStr">
        <is>
          <t/>
        </is>
      </c>
      <c r="AW223" t="inlineStr">
        <is>
          <t/>
        </is>
      </c>
      <c r="AX223" t="inlineStr">
        <is>
          <t/>
        </is>
      </c>
      <c r="AY223" t="inlineStr">
        <is>
          <t/>
        </is>
      </c>
      <c r="AZ223" t="inlineStr">
        <is>
          <t/>
        </is>
      </c>
      <c r="BA223" t="inlineStr">
        <is>
          <t/>
        </is>
      </c>
      <c r="BB223" t="inlineStr">
        <is>
          <t/>
        </is>
      </c>
      <c r="BC223" t="inlineStr">
        <is>
          <t/>
        </is>
      </c>
      <c r="BD223" t="inlineStr">
        <is>
          <t/>
        </is>
      </c>
      <c r="BE223" t="inlineStr">
        <is>
          <t/>
        </is>
      </c>
      <c r="BF223" t="inlineStr">
        <is>
          <t/>
        </is>
      </c>
      <c r="BG223" t="inlineStr">
        <is>
          <t/>
        </is>
      </c>
      <c r="BH223" t="inlineStr">
        <is>
          <t/>
        </is>
      </c>
      <c r="BI223" t="inlineStr">
        <is>
          <t/>
        </is>
      </c>
      <c r="BJ223" t="inlineStr">
        <is>
          <t/>
        </is>
      </c>
      <c r="BK223" t="inlineStr">
        <is>
          <t/>
        </is>
      </c>
      <c r="BL223" t="inlineStr">
        <is>
          <t>obligație de raportare a tranzacțiilor|raportare a tranzacțiilor</t>
        </is>
      </c>
      <c r="BM223" t="inlineStr">
        <is>
          <t>3|2</t>
        </is>
      </c>
      <c r="BN223" t="inlineStr">
        <is>
          <t>|</t>
        </is>
      </c>
      <c r="BO223" t="inlineStr">
        <is>
          <t>oznamovanie transakcií|povinnosť oznamovať transakcie|predkladanie správ o transakciách</t>
        </is>
      </c>
      <c r="BP223" t="inlineStr">
        <is>
          <t>3|3|3</t>
        </is>
      </c>
      <c r="BQ223" t="inlineStr">
        <is>
          <t>||</t>
        </is>
      </c>
      <c r="BR223" t="inlineStr">
        <is>
          <t/>
        </is>
      </c>
      <c r="BS223" t="inlineStr">
        <is>
          <t/>
        </is>
      </c>
      <c r="BT223" t="inlineStr">
        <is>
          <t/>
        </is>
      </c>
      <c r="BU223" t="inlineStr">
        <is>
          <t/>
        </is>
      </c>
      <c r="BV223" t="inlineStr">
        <is>
          <t/>
        </is>
      </c>
      <c r="BW223" t="inlineStr">
        <is>
          <t/>
        </is>
      </c>
      <c r="BX223" t="inlineStr">
        <is>
          <t/>
        </is>
      </c>
      <c r="BY223" t="inlineStr">
        <is>
          <t/>
        </is>
      </c>
      <c r="BZ223" t="inlineStr">
        <is>
          <t/>
        </is>
      </c>
      <c r="CA223" t="inlineStr">
        <is>
          <t/>
        </is>
      </c>
      <c r="CB223" t="inlineStr">
        <is>
          <t/>
        </is>
      </c>
      <c r="CC223" t="inlineStr">
        <is>
          <t/>
        </is>
      </c>
      <c r="CD223" t="inlineStr">
        <is>
          <t/>
        </is>
      </c>
      <c r="CE223" t="inlineStr">
        <is>
          <t/>
        </is>
      </c>
      <c r="CF223" t="inlineStr">
        <is>
          <t/>
        </is>
      </c>
      <c r="CG223" t="inlineStr">
        <is>
          <t/>
        </is>
      </c>
      <c r="CH223" t="inlineStr">
        <is>
          <t/>
        </is>
      </c>
      <c r="CI223" t="inlineStr">
        <is>
          <t/>
        </is>
      </c>
      <c r="CJ223" t="inlineStr">
        <is>
          <t>a befektetési vállalkozásoknak az általuk teljesített ügyletekre vonatkozóan előírt adatszolgáltatási kötelezettsége, illetve az annak való megfelelésre irányuló tevékenység</t>
        </is>
      </c>
      <c r="CK223" t="inlineStr">
        <is>
          <t/>
        </is>
      </c>
      <c r="CL223" t="inlineStr">
        <is>
          <t/>
        </is>
      </c>
      <c r="CM223" t="inlineStr">
        <is>
          <t/>
        </is>
      </c>
      <c r="CN223" t="inlineStr">
        <is>
          <t/>
        </is>
      </c>
      <c r="CO223" t="inlineStr">
        <is>
          <t/>
        </is>
      </c>
      <c r="CP223" t="inlineStr">
        <is>
          <t/>
        </is>
      </c>
      <c r="CQ223" t="inlineStr">
        <is>
          <t/>
        </is>
      </c>
      <c r="CR223" t="inlineStr">
        <is>
          <t/>
        </is>
      </c>
      <c r="CS223" t="inlineStr">
        <is>
          <t/>
        </is>
      </c>
      <c r="CT223" t="inlineStr">
        <is>
          <t/>
        </is>
      </c>
      <c r="CU223" t="inlineStr">
        <is>
          <t/>
        </is>
      </c>
    </row>
    <row r="224">
      <c r="A224" s="1" t="str">
        <f>HYPERLINK("https://iate.europa.eu/entry/result/3509755/all", "3509755")</f>
        <v>3509755</v>
      </c>
      <c r="B224" t="inlineStr">
        <is>
          <t>FINANCE</t>
        </is>
      </c>
      <c r="C224" t="inlineStr">
        <is>
          <t>FINANCE|free movement of capital|financial market</t>
        </is>
      </c>
      <c r="D224" t="inlineStr">
        <is>
          <t/>
        </is>
      </c>
      <c r="E224" t="inlineStr">
        <is>
          <t/>
        </is>
      </c>
      <c r="F224" t="inlineStr">
        <is>
          <t/>
        </is>
      </c>
      <c r="G224" t="inlineStr">
        <is>
          <t/>
        </is>
      </c>
      <c r="H224" t="inlineStr">
        <is>
          <t/>
        </is>
      </c>
      <c r="I224" t="inlineStr">
        <is>
          <t/>
        </is>
      </c>
      <c r="J224" t="inlineStr">
        <is>
          <t/>
        </is>
      </c>
      <c r="K224" t="inlineStr">
        <is>
          <t/>
        </is>
      </c>
      <c r="L224" t="inlineStr">
        <is>
          <t/>
        </is>
      </c>
      <c r="M224" t="inlineStr">
        <is>
          <t/>
        </is>
      </c>
      <c r="N224" t="inlineStr">
        <is>
          <t/>
        </is>
      </c>
      <c r="O224" t="inlineStr">
        <is>
          <t/>
        </is>
      </c>
      <c r="P224" t="inlineStr">
        <is>
          <t/>
        </is>
      </c>
      <c r="Q224" t="inlineStr">
        <is>
          <t/>
        </is>
      </c>
      <c r="R224" t="inlineStr">
        <is>
          <t/>
        </is>
      </c>
      <c r="S224" t="inlineStr">
        <is>
          <t>transaction report</t>
        </is>
      </c>
      <c r="T224" t="inlineStr">
        <is>
          <t>1</t>
        </is>
      </c>
      <c r="U224" t="inlineStr">
        <is>
          <t/>
        </is>
      </c>
      <c r="V224" t="inlineStr">
        <is>
          <t/>
        </is>
      </c>
      <c r="W224" t="inlineStr">
        <is>
          <t/>
        </is>
      </c>
      <c r="X224" t="inlineStr">
        <is>
          <t/>
        </is>
      </c>
      <c r="Y224" t="inlineStr">
        <is>
          <t/>
        </is>
      </c>
      <c r="Z224" t="inlineStr">
        <is>
          <t/>
        </is>
      </c>
      <c r="AA224" t="inlineStr">
        <is>
          <t/>
        </is>
      </c>
      <c r="AB224" t="inlineStr">
        <is>
          <t/>
        </is>
      </c>
      <c r="AC224" t="inlineStr">
        <is>
          <t/>
        </is>
      </c>
      <c r="AD224" t="inlineStr">
        <is>
          <t/>
        </is>
      </c>
      <c r="AE224" t="inlineStr">
        <is>
          <t>déclaration de transaction</t>
        </is>
      </c>
      <c r="AF224" t="inlineStr">
        <is>
          <t>3</t>
        </is>
      </c>
      <c r="AG224" t="inlineStr">
        <is>
          <t/>
        </is>
      </c>
      <c r="AH224" t="inlineStr">
        <is>
          <t/>
        </is>
      </c>
      <c r="AI224" t="inlineStr">
        <is>
          <t/>
        </is>
      </c>
      <c r="AJ224" t="inlineStr">
        <is>
          <t/>
        </is>
      </c>
      <c r="AK224" t="inlineStr">
        <is>
          <t/>
        </is>
      </c>
      <c r="AL224" t="inlineStr">
        <is>
          <t/>
        </is>
      </c>
      <c r="AM224" t="inlineStr">
        <is>
          <t/>
        </is>
      </c>
      <c r="AN224" t="inlineStr">
        <is>
          <t/>
        </is>
      </c>
      <c r="AO224" t="inlineStr">
        <is>
          <t/>
        </is>
      </c>
      <c r="AP224" t="inlineStr">
        <is>
          <t/>
        </is>
      </c>
      <c r="AQ224" t="inlineStr">
        <is>
          <t/>
        </is>
      </c>
      <c r="AR224" t="inlineStr">
        <is>
          <t/>
        </is>
      </c>
      <c r="AS224" t="inlineStr">
        <is>
          <t/>
        </is>
      </c>
      <c r="AT224" t="inlineStr">
        <is>
          <t/>
        </is>
      </c>
      <c r="AU224" t="inlineStr">
        <is>
          <t/>
        </is>
      </c>
      <c r="AV224" t="inlineStr">
        <is>
          <t/>
        </is>
      </c>
      <c r="AW224" t="inlineStr">
        <is>
          <t/>
        </is>
      </c>
      <c r="AX224" t="inlineStr">
        <is>
          <t/>
        </is>
      </c>
      <c r="AY224" t="inlineStr">
        <is>
          <t/>
        </is>
      </c>
      <c r="AZ224" t="inlineStr">
        <is>
          <t/>
        </is>
      </c>
      <c r="BA224" t="inlineStr">
        <is>
          <t/>
        </is>
      </c>
      <c r="BB224" t="inlineStr">
        <is>
          <t/>
        </is>
      </c>
      <c r="BC224" t="inlineStr">
        <is>
          <t/>
        </is>
      </c>
      <c r="BD224" t="inlineStr">
        <is>
          <t/>
        </is>
      </c>
      <c r="BE224" t="inlineStr">
        <is>
          <t/>
        </is>
      </c>
      <c r="BF224" t="inlineStr">
        <is>
          <t/>
        </is>
      </c>
      <c r="BG224" t="inlineStr">
        <is>
          <t/>
        </is>
      </c>
      <c r="BH224" t="inlineStr">
        <is>
          <t/>
        </is>
      </c>
      <c r="BI224" t="inlineStr">
        <is>
          <t/>
        </is>
      </c>
      <c r="BJ224" t="inlineStr">
        <is>
          <t/>
        </is>
      </c>
      <c r="BK224" t="inlineStr">
        <is>
          <t/>
        </is>
      </c>
      <c r="BL224" t="inlineStr">
        <is>
          <t>raport de tranzacție</t>
        </is>
      </c>
      <c r="BM224" t="inlineStr">
        <is>
          <t>2</t>
        </is>
      </c>
      <c r="BN224" t="inlineStr">
        <is>
          <t/>
        </is>
      </c>
      <c r="BO224" t="inlineStr">
        <is>
          <t/>
        </is>
      </c>
      <c r="BP224" t="inlineStr">
        <is>
          <t/>
        </is>
      </c>
      <c r="BQ224" t="inlineStr">
        <is>
          <t/>
        </is>
      </c>
      <c r="BR224" t="inlineStr">
        <is>
          <t/>
        </is>
      </c>
      <c r="BS224" t="inlineStr">
        <is>
          <t/>
        </is>
      </c>
      <c r="BT224" t="inlineStr">
        <is>
          <t/>
        </is>
      </c>
      <c r="BU224" t="inlineStr">
        <is>
          <t/>
        </is>
      </c>
      <c r="BV224" t="inlineStr">
        <is>
          <t/>
        </is>
      </c>
      <c r="BW224" t="inlineStr">
        <is>
          <t/>
        </is>
      </c>
      <c r="BX224" t="inlineStr">
        <is>
          <t/>
        </is>
      </c>
      <c r="BY224" t="inlineStr">
        <is>
          <t/>
        </is>
      </c>
      <c r="BZ224" t="inlineStr">
        <is>
          <t/>
        </is>
      </c>
      <c r="CA224" t="inlineStr">
        <is>
          <t/>
        </is>
      </c>
      <c r="CB224" t="inlineStr">
        <is>
          <t/>
        </is>
      </c>
      <c r="CC224" t="inlineStr">
        <is>
          <t/>
        </is>
      </c>
      <c r="CD224" t="inlineStr">
        <is>
          <t/>
        </is>
      </c>
      <c r="CE224" t="inlineStr">
        <is>
          <t/>
        </is>
      </c>
      <c r="CF224" t="inlineStr">
        <is>
          <t/>
        </is>
      </c>
      <c r="CG224" t="inlineStr">
        <is>
          <t/>
        </is>
      </c>
      <c r="CH224" t="inlineStr">
        <is>
          <t/>
        </is>
      </c>
      <c r="CI224" t="inlineStr">
        <is>
          <t/>
        </is>
      </c>
      <c r="CJ224" t="inlineStr">
        <is>
          <t/>
        </is>
      </c>
      <c r="CK224" t="inlineStr">
        <is>
          <t/>
        </is>
      </c>
      <c r="CL224" t="inlineStr">
        <is>
          <t/>
        </is>
      </c>
      <c r="CM224" t="inlineStr">
        <is>
          <t/>
        </is>
      </c>
      <c r="CN224" t="inlineStr">
        <is>
          <t/>
        </is>
      </c>
      <c r="CO224" t="inlineStr">
        <is>
          <t/>
        </is>
      </c>
      <c r="CP224" t="inlineStr">
        <is>
          <t/>
        </is>
      </c>
      <c r="CQ224" t="inlineStr">
        <is>
          <t/>
        </is>
      </c>
      <c r="CR224" t="inlineStr">
        <is>
          <t/>
        </is>
      </c>
      <c r="CS224" t="inlineStr">
        <is>
          <t/>
        </is>
      </c>
      <c r="CT224" t="inlineStr">
        <is>
          <t/>
        </is>
      </c>
      <c r="CU224" t="inlineStr">
        <is>
          <t/>
        </is>
      </c>
    </row>
    <row r="225">
      <c r="A225" s="1" t="str">
        <f>HYPERLINK("https://iate.europa.eu/entry/result/906451/all", "906451")</f>
        <v>906451</v>
      </c>
      <c r="B225" t="inlineStr">
        <is>
          <t>FINANCE;EDUCATION AND COMMUNICATIONS</t>
        </is>
      </c>
      <c r="C225" t="inlineStr">
        <is>
          <t>FINANCE|monetary economics;EDUCATION AND COMMUNICATIONS|information technology and data processing</t>
        </is>
      </c>
      <c r="D225" t="inlineStr">
        <is>
          <t>електронни пари</t>
        </is>
      </c>
      <c r="E225" t="inlineStr">
        <is>
          <t>3</t>
        </is>
      </c>
      <c r="F225" t="inlineStr">
        <is>
          <t/>
        </is>
      </c>
      <c r="G225" t="inlineStr">
        <is>
          <t>elektronické peníze</t>
        </is>
      </c>
      <c r="H225" t="inlineStr">
        <is>
          <t>3</t>
        </is>
      </c>
      <c r="I225" t="inlineStr">
        <is>
          <t/>
        </is>
      </c>
      <c r="J225" t="inlineStr">
        <is>
          <t>elektroniske penge|e-penge</t>
        </is>
      </c>
      <c r="K225" t="inlineStr">
        <is>
          <t>4|4</t>
        </is>
      </c>
      <c r="L225" t="inlineStr">
        <is>
          <t>|</t>
        </is>
      </c>
      <c r="M225" t="inlineStr">
        <is>
          <t>E-Geld|elektronisches Geld</t>
        </is>
      </c>
      <c r="N225" t="inlineStr">
        <is>
          <t>3|3</t>
        </is>
      </c>
      <c r="O225" t="inlineStr">
        <is>
          <t>|</t>
        </is>
      </c>
      <c r="P225" t="inlineStr">
        <is>
          <t>ηλεκτρονικό χρήμα</t>
        </is>
      </c>
      <c r="Q225" t="inlineStr">
        <is>
          <t>3</t>
        </is>
      </c>
      <c r="R225" t="inlineStr">
        <is>
          <t/>
        </is>
      </c>
      <c r="S225" t="inlineStr">
        <is>
          <t>digital money|electronic currency|digicash|e-money|electronic money|electronic cash|e-cash|e-money</t>
        </is>
      </c>
      <c r="T225" t="inlineStr">
        <is>
          <t>1|1|1|3|3|1|1|1</t>
        </is>
      </c>
      <c r="U225" t="inlineStr">
        <is>
          <t>|||||||</t>
        </is>
      </c>
      <c r="V225" t="inlineStr">
        <is>
          <t>dinero electrónico</t>
        </is>
      </c>
      <c r="W225" t="inlineStr">
        <is>
          <t>3</t>
        </is>
      </c>
      <c r="X225" t="inlineStr">
        <is>
          <t/>
        </is>
      </c>
      <c r="Y225" t="inlineStr">
        <is>
          <t>e-raha</t>
        </is>
      </c>
      <c r="Z225" t="inlineStr">
        <is>
          <t>3</t>
        </is>
      </c>
      <c r="AA225" t="inlineStr">
        <is>
          <t/>
        </is>
      </c>
      <c r="AB225" t="inlineStr">
        <is>
          <t>sähköinen raha</t>
        </is>
      </c>
      <c r="AC225" t="inlineStr">
        <is>
          <t>3</t>
        </is>
      </c>
      <c r="AD225" t="inlineStr">
        <is>
          <t/>
        </is>
      </c>
      <c r="AE225" t="inlineStr">
        <is>
          <t>argent électronique|monnaie électronique</t>
        </is>
      </c>
      <c r="AF225" t="inlineStr">
        <is>
          <t>3|3</t>
        </is>
      </c>
      <c r="AG225" t="inlineStr">
        <is>
          <t>|</t>
        </is>
      </c>
      <c r="AH225" t="inlineStr">
        <is>
          <t>ríomh-airgead</t>
        </is>
      </c>
      <c r="AI225" t="inlineStr">
        <is>
          <t>3</t>
        </is>
      </c>
      <c r="AJ225" t="inlineStr">
        <is>
          <t/>
        </is>
      </c>
      <c r="AK225" t="inlineStr">
        <is>
          <t>elektronički novac</t>
        </is>
      </c>
      <c r="AL225" t="inlineStr">
        <is>
          <t>3</t>
        </is>
      </c>
      <c r="AM225" t="inlineStr">
        <is>
          <t/>
        </is>
      </c>
      <c r="AN225" t="inlineStr">
        <is>
          <t>elektronikus pénz</t>
        </is>
      </c>
      <c r="AO225" t="inlineStr">
        <is>
          <t>4</t>
        </is>
      </c>
      <c r="AP225" t="inlineStr">
        <is>
          <t/>
        </is>
      </c>
      <c r="AQ225" t="inlineStr">
        <is>
          <t>moneta elettronica|moneta digitale</t>
        </is>
      </c>
      <c r="AR225" t="inlineStr">
        <is>
          <t>3|3</t>
        </is>
      </c>
      <c r="AS225" t="inlineStr">
        <is>
          <t>|</t>
        </is>
      </c>
      <c r="AT225" t="inlineStr">
        <is>
          <t>elektroniniai pinigai</t>
        </is>
      </c>
      <c r="AU225" t="inlineStr">
        <is>
          <t>3</t>
        </is>
      </c>
      <c r="AV225" t="inlineStr">
        <is>
          <t/>
        </is>
      </c>
      <c r="AW225" t="inlineStr">
        <is>
          <t>elektroniskā nauda|e-nauda</t>
        </is>
      </c>
      <c r="AX225" t="inlineStr">
        <is>
          <t>4|3</t>
        </is>
      </c>
      <c r="AY225" t="inlineStr">
        <is>
          <t>|</t>
        </is>
      </c>
      <c r="AZ225" t="inlineStr">
        <is>
          <t>flus elettroniċi</t>
        </is>
      </c>
      <c r="BA225" t="inlineStr">
        <is>
          <t>3</t>
        </is>
      </c>
      <c r="BB225" t="inlineStr">
        <is>
          <t/>
        </is>
      </c>
      <c r="BC225" t="inlineStr">
        <is>
          <t>elektronisch geld|e-geld</t>
        </is>
      </c>
      <c r="BD225" t="inlineStr">
        <is>
          <t>3|3</t>
        </is>
      </c>
      <c r="BE225" t="inlineStr">
        <is>
          <t>|</t>
        </is>
      </c>
      <c r="BF225" t="inlineStr">
        <is>
          <t>pieniądz elektroniczny|e-pieniądz</t>
        </is>
      </c>
      <c r="BG225" t="inlineStr">
        <is>
          <t>3|3</t>
        </is>
      </c>
      <c r="BH225" t="inlineStr">
        <is>
          <t>|</t>
        </is>
      </c>
      <c r="BI225" t="inlineStr">
        <is>
          <t>dinheiro eletrónico|moeda eletrónica</t>
        </is>
      </c>
      <c r="BJ225" t="inlineStr">
        <is>
          <t>4|4</t>
        </is>
      </c>
      <c r="BK225" t="inlineStr">
        <is>
          <t>|</t>
        </is>
      </c>
      <c r="BL225" t="inlineStr">
        <is>
          <t>monedă electronică</t>
        </is>
      </c>
      <c r="BM225" t="inlineStr">
        <is>
          <t>3</t>
        </is>
      </c>
      <c r="BN225" t="inlineStr">
        <is>
          <t/>
        </is>
      </c>
      <c r="BO225" t="inlineStr">
        <is>
          <t>elektronické peniaze</t>
        </is>
      </c>
      <c r="BP225" t="inlineStr">
        <is>
          <t>3</t>
        </is>
      </c>
      <c r="BQ225" t="inlineStr">
        <is>
          <t/>
        </is>
      </c>
      <c r="BR225" t="inlineStr">
        <is>
          <t>elektronski denar|e-denar</t>
        </is>
      </c>
      <c r="BS225" t="inlineStr">
        <is>
          <t>3|3</t>
        </is>
      </c>
      <c r="BT225" t="inlineStr">
        <is>
          <t>|</t>
        </is>
      </c>
      <c r="BU225" t="inlineStr">
        <is>
          <t>elektroniska pengar|e-pengar</t>
        </is>
      </c>
      <c r="BV225" t="inlineStr">
        <is>
          <t>3|3</t>
        </is>
      </c>
      <c r="BW225" t="inlineStr">
        <is>
          <t>|</t>
        </is>
      </c>
      <c r="BX225" t="inlineStr">
        <is>
          <t>"електронни пари" означава парична стойност, представена чрез претенция към издателя, която: i) се съхранява на електронно средство; ii) се издава срещу получаване на средства на стойност, не по-малка от тази на издадената парична стойност; iii) се приема за разплащателно средство от предприятия, различни от издателя.</t>
        </is>
      </c>
      <c r="BY225" t="inlineStr">
        <is>
          <t>elektronicky, a to i magneticky, uchovávaná peněžní hodnota vyjádřená pohledávkou za vydavatelem, vydaná proti přijetí peněžních prostředků za účelem provádění platebních transakcí vymezených v čl. 4 bodě 5 směrnice 2007/64/ES a přijímaná jinou fyzickou či právnickou osobou, než je vydavatel elektronických peněz</t>
        </is>
      </c>
      <c r="BZ225" t="inlineStr">
        <is>
          <t>""
&lt;b&gt;Elektroniske penge&lt;/b&gt;": en elektronisk eller magnetisk lagret pengeværdi som repræsenteret ved et krav på udstederen, der er udstedt efter modtagelse af midler med henblik på at gennemføre betalingstransaktioner som defineret i artikel 4, nr. 5, i direktiv 2007/64/EF, og som accepteres af en anden fysisk eller juridisk person end udstederen af elektroniske penge."
&lt;br&gt;"
&lt;b&gt;Elektroniske penge&lt;/b&gt; defineres i § 308, stk. 1, i lov om finansiel virksomhed: ”Ved elektroniske penge forstås en pengeværdi, som er repræsenteret ved et krav på udstederen, der er lagret på et elektronisk medium…""</t>
        </is>
      </c>
      <c r="CA225" t="inlineStr">
        <is>
          <t>elektronisch (auch magnetisch) gespeicherter monetärer Wert in Form einer Forderung gegenüber dem Emittenten, der gegen Zahlung eines Geldbetrags ausgestellt wird, um damit Zahlungsvorgänge durchzuführen, und der auch von anderen natürlichen oder juristischen Personen als dem E-Geld-Emittenten angenommen wird</t>
        </is>
      </c>
      <c r="CB225" t="inlineStr">
        <is>
          <t>Κατά τη νέα βάση ( &lt;a href="http://eur-lex.europa.eu/legal-content/EL/TXT/?uri=CELEX:32009L0110" target="_blank"&gt;CELEX:32009L0110/EL&lt;/a&gt; ), "ως "ηλεκτρονικό χρήμα" νοείται οιαδήποτε αποθηκευμένη σε ηλεκτρονικό, μεταξύ άλλων και μαγνητικό υπόθεμα νομισματική αξία αντιπροσωπευόμενη από απαίτηση έναντι του εκδότη ηλεκτρονικού χρήματος, έχει εκδοθεί κατόπιν παραλαβής χρηματικού ποσού για τον σκοπό της πραγματοποίησης πράξεων πληρωμών όπως ορίζονται στο άρθρο 4 σημείο 5) της οδηγίας 2007/64/ΕΚ και η οποία γίνεται δεκτή από άλλα φυσικά ή νομικά πρόσωπα πέραν του εκδότη·"</t>
        </is>
      </c>
      <c r="CC225" t="inlineStr">
        <is>
          <t>prepaid monetary value stored on a portable electronic device or remotely at a server for the purpose of making payments, usually of small amounts, to third persons for purchases of goods and services</t>
        </is>
      </c>
      <c r="CD225" t="inlineStr">
        <is>
          <t>&lt;p&gt;Representación digital de un valor monetario denominado en moneda fiduciaria [ &lt;a href="/entry/result/1239755/all" id="ENTRY_TO_ENTRY_CONVERTER" target="_blank"&gt;IATE:1239755&lt;/a&gt; ], que:&lt;/p&gt;
&lt;p&gt;- se almacena por medios electrónicos o magnéticos&lt;/p&gt;
&lt;p&gt;- representa un crédito sobre el emisor [ &lt;a href="/entry/result/156848/all" id="ENTRY_TO_ENTRY_CONVERTER" target="_blank"&gt;IATE:156848&lt;/a&gt; ] &lt;/p&gt;
&lt;p&gt; - se emite al recibo de fondos con el propósito de efectuar operaciones de pago [ &lt;a href="/entry/result/879168/all" id="ENTRY_TO_ENTRY_CONVERTER" target="_blank"&gt;IATE:879168&lt;/a&gt; ]&lt;/p&gt;
&lt;p&gt;- y es aceptado por personas físicas o jurídicas distintas del emisor de dinero electrónico.&lt;/p&gt;</t>
        </is>
      </c>
      <c r="CE225" t="inlineStr">
        <is>
          <t>Vt EN definitsiooni</t>
        </is>
      </c>
      <c r="CF225" t="inlineStr">
        <is>
          <t>raha-arvo, joka on talletettu sähköiselle tietovälineelle ja jota voi käyttää maksamiseen yhdessä tai useammassa yrityksessä tai muussa organisaatiossa. Sähköistä rahaa voi olla esimerkiksi toimikortilla. Sähköisellä rahalla tehtyjä ostoksia ei välttämättä voi suoraan yhdistää ostajaan kuten pankki- ja luottokorteilla ostaessa tapahtuu.</t>
        </is>
      </c>
      <c r="CG225" t="inlineStr">
        <is>
          <t>tout mode de paiement dont la valeur monétaire, qui est représentée sous forme numérique, est stockée sur support électronique</t>
        </is>
      </c>
      <c r="CH225" t="inlineStr">
        <is>
          <t/>
        </is>
      </c>
      <c r="CI225" t="inlineStr">
        <is>
          <t>elektronički, uključujući i magnetski, pohranjena novčana vrijednost koja je izdana nakon primitka novčanih sredstava u svrhu izvršavanja platnih transakcija u smislu zakona kojim se uređuje platni promet i koju prihvaća fizička ili pravna osoba koja nije izdavatelj tog elektroničkog novca, a koja čini novčano potraživanje prema izdavatelju</t>
        </is>
      </c>
      <c r="CJ225" t="inlineStr">
        <is>
          <t>A kibocsátóval szembeni követelés által megtestesített, elektronikusan tárolt – ideértve a mágneses tárolást is – monetáris érték, amelyet pénzeszköz átvételével bocsátanak ki a 2007/64/EK irányelv 4. cikkének 5. pontjában meghatározott fizetési műveletek teljesítése céljából, és amelyet az elektronikuspénz-kibocsátón kívül más természetes vagy jogi személy is elfogad.</t>
        </is>
      </c>
      <c r="CK225" t="inlineStr">
        <is>
          <t>valore monetario memorizzato elettronicamente, ivi inclusa la memorizzazione magnetica, rappresentato da un credito nei confronti dell’emittente che sia emesso dietro ricevimento di fondi per effettuare operazioni di pagamento ai sensi dell’articolo 4, punto 5), della direttiva 2007/64/CE e che sia accettato da persone fisiche o giuridiche diverse dall’emittente di moneta elettronica</t>
        </is>
      </c>
      <c r="CL225" t="inlineStr">
        <is>
          <t>pretenziją emitentui atitinkanti pinigų vertė — kurie:
&lt;br&gt;a) saugomi elektroniniame įtaise;
&lt;br&gt;b) išleidžiami gavus lėšas, kurių vertės dydis ne mažesnis kaip išduota pinigų vertė;
&lt;br&gt;ir c) priimami kaip mokėjimo priemonė tarp subjektų, kurie nėra emitentai</t>
        </is>
      </c>
      <c r="CM225" t="inlineStr">
        <is>
          <t>Elektroniski, tostarp magnētiski, tehniskā ierīcē uzglabāta monetāra vērtība, ko var plaši izmantot, lai norēķinātos par precēm un pakalpojumiem</t>
        </is>
      </c>
      <c r="CN225" t="inlineStr">
        <is>
          <t>ħażna elettronika ta' valur monetarju fuq apparat tekniku li jista' jintuża fuq skala wiesgħa għal ħlasijiet lil entitajiet li mhumiex dawk li ħarġuha mingħajr il-ħtieġa tal-involviment ta' kontijiet bankarji fit-transazzjoni, iżda bħala strument imħallas minn qabel mill-pussessur</t>
        </is>
      </c>
      <c r="CO225" t="inlineStr">
        <is>
          <t>"elektronische opslagvorm van monetaire waarden op een technische drager, die algemeen kan worden gebruikt als een betaalmiddel aan toonder waarin van tevoren waarde is opgeslagen, voor betalingen aan ondernemingen andere dan de emitterende instelling zonder dat er bij de transactie noodzakelijk bankrekeningen betrokken zijn"</t>
        </is>
      </c>
      <c r="CP225" t="inlineStr">
        <is>
          <t>wartość pieniężna stanowiąca elektroniczny odpowiednik znaków pieniężnych, która spełnia łącznie następujące warunki:
&lt;br&gt;a) jest przechowywana na elektronicznych nośnikach informacji,
&lt;br&gt;b) jest wydawana do dyspozycji na podstawie umowy w zamian za środki pieniężne o nominalnej wartości nie mniejszej niż ta wartość,
&lt;br&gt;c) jest przyjmowana jako środek płatniczy przez przedsiębiorców innych niż wydający ją do dyspozycji,
&lt;br&gt;d) na żądanie jest wymieniana przez wydawcę na środki pieniężne</t>
        </is>
      </c>
      <c r="CQ225" t="inlineStr">
        <is>
          <t>Modo de pagamento cujo valor monetário, representado em forma digital, é armazenado num suporte electrónico.</t>
        </is>
      </c>
      <c r="CR225" t="inlineStr">
        <is>
          <t>valoare monetară stocată electronic, inclusiv magnetic, reprezentând o creanță asupra emitentului, emisă la primirea fondurilor în scopul efectuării de operațiuni de plată și care este acceptată de o persoană, alta decât emitentul de monedă electronică</t>
        </is>
      </c>
      <c r="CS225" t="inlineStr">
        <is>
          <t>peňažná hodnota uchovávaná elektronicky vrátane magnetického záznamu, predstavujúca záväzok vydavateľa vystavený pri prijatí peňazí na účel vykonávania platobných transakcií v zmysle definície v článku 4 bode 5 smernice 2007/64/ES, prijímaná aj inými fyzickými alebo právnickými osobami, než je vydavateľ elektronických peňazí</t>
        </is>
      </c>
      <c r="CT225" t="inlineStr">
        <is>
          <t>Elektronski nadomestek za kovance in bankovce, elektronski zapis v napravi, kakršna je kartica s čipom ali računalniški pomnilnik. Gre za denar, ki nima fizične oblike, ima pa vse druge lastnosti gotovine.</t>
        </is>
      </c>
      <c r="CU225" t="inlineStr">
        <is>
          <t>"varje elektroniskt eller magnetiskt lagrat penningvärde i form av en fordran på utgivaren som ges ut mot erhållande av medel i syfte att genomföra betalningstransaktioner i enlighet med artikel 4.5 i direktiv 2007/64/EG och som godtas av en annan fysisk eller juridisk person än utgivaren av elektroniska pengar"</t>
        </is>
      </c>
    </row>
    <row r="226">
      <c r="A226" s="1" t="str">
        <f>HYPERLINK("https://iate.europa.eu/entry/result/158941/all", "158941")</f>
        <v>158941</v>
      </c>
      <c r="B226" t="inlineStr">
        <is>
          <t>LAW;SOCIAL QUESTIONS</t>
        </is>
      </c>
      <c r="C226" t="inlineStr">
        <is>
          <t>LAW|rights and freedoms;SOCIAL QUESTIONS</t>
        </is>
      </c>
      <c r="D226" t="inlineStr">
        <is>
          <t>зачитане на личния и семейния живот</t>
        </is>
      </c>
      <c r="E226" t="inlineStr">
        <is>
          <t>4</t>
        </is>
      </c>
      <c r="F226" t="inlineStr">
        <is>
          <t/>
        </is>
      </c>
      <c r="G226" t="inlineStr">
        <is>
          <t>respektování soukromého a rodinného života</t>
        </is>
      </c>
      <c r="H226" t="inlineStr">
        <is>
          <t>4</t>
        </is>
      </c>
      <c r="I226" t="inlineStr">
        <is>
          <t/>
        </is>
      </c>
      <c r="J226" t="inlineStr">
        <is>
          <t>respekt for privatliv og familieliv</t>
        </is>
      </c>
      <c r="K226" t="inlineStr">
        <is>
          <t>4</t>
        </is>
      </c>
      <c r="L226" t="inlineStr">
        <is>
          <t/>
        </is>
      </c>
      <c r="M226" t="inlineStr">
        <is>
          <t>Achtung des Privat- und Familienlebens</t>
        </is>
      </c>
      <c r="N226" t="inlineStr">
        <is>
          <t>4</t>
        </is>
      </c>
      <c r="O226" t="inlineStr">
        <is>
          <t/>
        </is>
      </c>
      <c r="P226" t="inlineStr">
        <is>
          <t>σεβασμός της ιδιωτικής και οικογενειακής ζωής</t>
        </is>
      </c>
      <c r="Q226" t="inlineStr">
        <is>
          <t>4</t>
        </is>
      </c>
      <c r="R226" t="inlineStr">
        <is>
          <t/>
        </is>
      </c>
      <c r="S226" t="inlineStr">
        <is>
          <t>respect for private and family life</t>
        </is>
      </c>
      <c r="T226" t="inlineStr">
        <is>
          <t>4</t>
        </is>
      </c>
      <c r="U226" t="inlineStr">
        <is>
          <t/>
        </is>
      </c>
      <c r="V226" t="inlineStr">
        <is>
          <t>respeto de la vida privada y familiar</t>
        </is>
      </c>
      <c r="W226" t="inlineStr">
        <is>
          <t>4</t>
        </is>
      </c>
      <c r="X226" t="inlineStr">
        <is>
          <t/>
        </is>
      </c>
      <c r="Y226" t="inlineStr">
        <is>
          <t>era- ja perekonnaelu austamine</t>
        </is>
      </c>
      <c r="Z226" t="inlineStr">
        <is>
          <t>2</t>
        </is>
      </c>
      <c r="AA226" t="inlineStr">
        <is>
          <t/>
        </is>
      </c>
      <c r="AB226" t="inlineStr">
        <is>
          <t>yksityis- ja perhe-elämän kunnioittaminen</t>
        </is>
      </c>
      <c r="AC226" t="inlineStr">
        <is>
          <t>3</t>
        </is>
      </c>
      <c r="AD226" t="inlineStr">
        <is>
          <t/>
        </is>
      </c>
      <c r="AE226" t="inlineStr">
        <is>
          <t>respect de la vie privée et familiale</t>
        </is>
      </c>
      <c r="AF226" t="inlineStr">
        <is>
          <t>4</t>
        </is>
      </c>
      <c r="AG226" t="inlineStr">
        <is>
          <t/>
        </is>
      </c>
      <c r="AH226" t="inlineStr">
        <is>
          <t>meas ar an saol príobháideach agus ar shaol an teaghlaigh</t>
        </is>
      </c>
      <c r="AI226" t="inlineStr">
        <is>
          <t>3</t>
        </is>
      </c>
      <c r="AJ226" t="inlineStr">
        <is>
          <t/>
        </is>
      </c>
      <c r="AK226" t="inlineStr">
        <is>
          <t/>
        </is>
      </c>
      <c r="AL226" t="inlineStr">
        <is>
          <t/>
        </is>
      </c>
      <c r="AM226" t="inlineStr">
        <is>
          <t/>
        </is>
      </c>
      <c r="AN226" t="inlineStr">
        <is>
          <t>a magán- és a családi élet tiszteletben tartása</t>
        </is>
      </c>
      <c r="AO226" t="inlineStr">
        <is>
          <t>3</t>
        </is>
      </c>
      <c r="AP226" t="inlineStr">
        <is>
          <t/>
        </is>
      </c>
      <c r="AQ226" t="inlineStr">
        <is>
          <t>rispetto della vita privata e della vita familiare</t>
        </is>
      </c>
      <c r="AR226" t="inlineStr">
        <is>
          <t>2</t>
        </is>
      </c>
      <c r="AS226" t="inlineStr">
        <is>
          <t/>
        </is>
      </c>
      <c r="AT226" t="inlineStr">
        <is>
          <t>teisė į privatų ir šeimos gyvenimą</t>
        </is>
      </c>
      <c r="AU226" t="inlineStr">
        <is>
          <t>3</t>
        </is>
      </c>
      <c r="AV226" t="inlineStr">
        <is>
          <t/>
        </is>
      </c>
      <c r="AW226" t="inlineStr">
        <is>
          <t>privātās un ģimenes dzīves neaizskaramība</t>
        </is>
      </c>
      <c r="AX226" t="inlineStr">
        <is>
          <t>3</t>
        </is>
      </c>
      <c r="AY226" t="inlineStr">
        <is>
          <t/>
        </is>
      </c>
      <c r="AZ226" t="inlineStr">
        <is>
          <t>rispett tal-ħajja privata u tal-familja</t>
        </is>
      </c>
      <c r="BA226" t="inlineStr">
        <is>
          <t>3</t>
        </is>
      </c>
      <c r="BB226" t="inlineStr">
        <is>
          <t/>
        </is>
      </c>
      <c r="BC226" t="inlineStr">
        <is>
          <t>eerbiediging van privéleven, familie- en gezinsleven</t>
        </is>
      </c>
      <c r="BD226" t="inlineStr">
        <is>
          <t>4</t>
        </is>
      </c>
      <c r="BE226" t="inlineStr">
        <is>
          <t/>
        </is>
      </c>
      <c r="BF226" t="inlineStr">
        <is>
          <t>poszanowanie życia prywatnego i rodzinnego</t>
        </is>
      </c>
      <c r="BG226" t="inlineStr">
        <is>
          <t>4</t>
        </is>
      </c>
      <c r="BH226" t="inlineStr">
        <is>
          <t/>
        </is>
      </c>
      <c r="BI226" t="inlineStr">
        <is>
          <t>respeito pela vida privada e familiar</t>
        </is>
      </c>
      <c r="BJ226" t="inlineStr">
        <is>
          <t>4</t>
        </is>
      </c>
      <c r="BK226" t="inlineStr">
        <is>
          <t/>
        </is>
      </c>
      <c r="BL226" t="inlineStr">
        <is>
          <t>respectarea vietii private si de familie</t>
        </is>
      </c>
      <c r="BM226" t="inlineStr">
        <is>
          <t>4</t>
        </is>
      </c>
      <c r="BN226" t="inlineStr">
        <is>
          <t/>
        </is>
      </c>
      <c r="BO226" t="inlineStr">
        <is>
          <t>rešpektovanie súkromného a rodinného života</t>
        </is>
      </c>
      <c r="BP226" t="inlineStr">
        <is>
          <t>3</t>
        </is>
      </c>
      <c r="BQ226" t="inlineStr">
        <is>
          <t/>
        </is>
      </c>
      <c r="BR226" t="inlineStr">
        <is>
          <t>spoštovanje zasebnega in družinskega življenja</t>
        </is>
      </c>
      <c r="BS226" t="inlineStr">
        <is>
          <t>4</t>
        </is>
      </c>
      <c r="BT226" t="inlineStr">
        <is>
          <t/>
        </is>
      </c>
      <c r="BU226" t="inlineStr">
        <is>
          <t>respekt för privat- och familjeliv|respekt för privatlivet och familjelivet</t>
        </is>
      </c>
      <c r="BV226" t="inlineStr">
        <is>
          <t>4|4</t>
        </is>
      </c>
      <c r="BW226" t="inlineStr">
        <is>
          <t>|</t>
        </is>
      </c>
      <c r="BX226" t="inlineStr">
        <is>
          <t/>
        </is>
      </c>
      <c r="BY226" t="inlineStr">
        <is>
          <t/>
        </is>
      </c>
      <c r="BZ226" t="inlineStr">
        <is>
          <t/>
        </is>
      </c>
      <c r="CA226" t="inlineStr">
        <is>
          <t/>
        </is>
      </c>
      <c r="CB226" t="inlineStr">
        <is>
          <t/>
        </is>
      </c>
      <c r="CC226" t="inlineStr">
        <is>
          <t/>
        </is>
      </c>
      <c r="CD226" t="inlineStr">
        <is>
          <t/>
        </is>
      </c>
      <c r="CE226" t="inlineStr">
        <is>
          <t/>
        </is>
      </c>
      <c r="CF226" t="inlineStr">
        <is>
          <t/>
        </is>
      </c>
      <c r="CG226" t="inlineStr">
        <is>
          <t/>
        </is>
      </c>
      <c r="CH226" t="inlineStr">
        <is>
          <t/>
        </is>
      </c>
      <c r="CI226" t="inlineStr">
        <is>
          <t/>
        </is>
      </c>
      <c r="CJ226" t="inlineStr">
        <is>
          <t/>
        </is>
      </c>
      <c r="CK226" t="inlineStr">
        <is>
          <t/>
        </is>
      </c>
      <c r="CL226" t="inlineStr">
        <is>
          <t/>
        </is>
      </c>
      <c r="CM226" t="inlineStr">
        <is>
          <t/>
        </is>
      </c>
      <c r="CN226" t="inlineStr">
        <is>
          <t/>
        </is>
      </c>
      <c r="CO226" t="inlineStr">
        <is>
          <t/>
        </is>
      </c>
      <c r="CP226" t="inlineStr">
        <is>
          <t/>
        </is>
      </c>
      <c r="CQ226" t="inlineStr">
        <is>
          <t/>
        </is>
      </c>
      <c r="CR226" t="inlineStr">
        <is>
          <t/>
        </is>
      </c>
      <c r="CS226" t="inlineStr">
        <is>
          <t/>
        </is>
      </c>
      <c r="CT226" t="inlineStr">
        <is>
          <t/>
        </is>
      </c>
      <c r="CU226" t="inlineStr">
        <is>
          <t/>
        </is>
      </c>
    </row>
    <row r="227">
      <c r="A227" s="1" t="str">
        <f>HYPERLINK("https://iate.europa.eu/entry/result/812660/all", "812660")</f>
        <v>812660</v>
      </c>
      <c r="B227" t="inlineStr">
        <is>
          <t>FINANCE</t>
        </is>
      </c>
      <c r="C227" t="inlineStr">
        <is>
          <t>FINANCE|insurance</t>
        </is>
      </c>
      <c r="D227" t="inlineStr">
        <is>
          <t>застрахователен посредник</t>
        </is>
      </c>
      <c r="E227" t="inlineStr">
        <is>
          <t>4</t>
        </is>
      </c>
      <c r="F227" t="inlineStr">
        <is>
          <t/>
        </is>
      </c>
      <c r="G227" t="inlineStr">
        <is>
          <t>zprostředkovatel pojištění|pojišťovací zprostředkovatel</t>
        </is>
      </c>
      <c r="H227" t="inlineStr">
        <is>
          <t>3|3</t>
        </is>
      </c>
      <c r="I227" t="inlineStr">
        <is>
          <t>|preferred</t>
        </is>
      </c>
      <c r="J227" t="inlineStr">
        <is>
          <t>forsikringsmægler|forsikringsformidler</t>
        </is>
      </c>
      <c r="K227" t="inlineStr">
        <is>
          <t>3|3</t>
        </is>
      </c>
      <c r="L227" t="inlineStr">
        <is>
          <t>|</t>
        </is>
      </c>
      <c r="M227" t="inlineStr">
        <is>
          <t>Versicherungsvermittler</t>
        </is>
      </c>
      <c r="N227" t="inlineStr">
        <is>
          <t>3</t>
        </is>
      </c>
      <c r="O227" t="inlineStr">
        <is>
          <t/>
        </is>
      </c>
      <c r="P227" t="inlineStr">
        <is>
          <t>ασφαλιστικός διαμεσολαβητής</t>
        </is>
      </c>
      <c r="Q227" t="inlineStr">
        <is>
          <t>3</t>
        </is>
      </c>
      <c r="R227" t="inlineStr">
        <is>
          <t/>
        </is>
      </c>
      <c r="S227" t="inlineStr">
        <is>
          <t>insurance intermediary</t>
        </is>
      </c>
      <c r="T227" t="inlineStr">
        <is>
          <t>3</t>
        </is>
      </c>
      <c r="U227" t="inlineStr">
        <is>
          <t/>
        </is>
      </c>
      <c r="V227" t="inlineStr">
        <is>
          <t>mediador de seguros</t>
        </is>
      </c>
      <c r="W227" t="inlineStr">
        <is>
          <t>3</t>
        </is>
      </c>
      <c r="X227" t="inlineStr">
        <is>
          <t/>
        </is>
      </c>
      <c r="Y227" t="inlineStr">
        <is>
          <t>kindlustusvahendaja</t>
        </is>
      </c>
      <c r="Z227" t="inlineStr">
        <is>
          <t>3</t>
        </is>
      </c>
      <c r="AA227" t="inlineStr">
        <is>
          <t/>
        </is>
      </c>
      <c r="AB227" t="inlineStr">
        <is>
          <t>vakuutusedustaja</t>
        </is>
      </c>
      <c r="AC227" t="inlineStr">
        <is>
          <t>3</t>
        </is>
      </c>
      <c r="AD227" t="inlineStr">
        <is>
          <t/>
        </is>
      </c>
      <c r="AE227" t="inlineStr">
        <is>
          <t>intermédiaire d’assurance</t>
        </is>
      </c>
      <c r="AF227" t="inlineStr">
        <is>
          <t>4</t>
        </is>
      </c>
      <c r="AG227" t="inlineStr">
        <is>
          <t/>
        </is>
      </c>
      <c r="AH227" t="inlineStr">
        <is>
          <t>idirghabhálaí árachais</t>
        </is>
      </c>
      <c r="AI227" t="inlineStr">
        <is>
          <t>3</t>
        </is>
      </c>
      <c r="AJ227" t="inlineStr">
        <is>
          <t/>
        </is>
      </c>
      <c r="AK227" t="inlineStr">
        <is>
          <t>posrednik u osiguranju</t>
        </is>
      </c>
      <c r="AL227" t="inlineStr">
        <is>
          <t>3</t>
        </is>
      </c>
      <c r="AM227" t="inlineStr">
        <is>
          <t/>
        </is>
      </c>
      <c r="AN227" t="inlineStr">
        <is>
          <t>biztosításközvetítő</t>
        </is>
      </c>
      <c r="AO227" t="inlineStr">
        <is>
          <t>4</t>
        </is>
      </c>
      <c r="AP227" t="inlineStr">
        <is>
          <t/>
        </is>
      </c>
      <c r="AQ227" t="inlineStr">
        <is>
          <t>intermediario assicurativo</t>
        </is>
      </c>
      <c r="AR227" t="inlineStr">
        <is>
          <t>3</t>
        </is>
      </c>
      <c r="AS227" t="inlineStr">
        <is>
          <t/>
        </is>
      </c>
      <c r="AT227" t="inlineStr">
        <is>
          <t>draudimo tarpininkas</t>
        </is>
      </c>
      <c r="AU227" t="inlineStr">
        <is>
          <t>4</t>
        </is>
      </c>
      <c r="AV227" t="inlineStr">
        <is>
          <t/>
        </is>
      </c>
      <c r="AW227" t="inlineStr">
        <is>
          <t>apdrošināšanas starpnieks</t>
        </is>
      </c>
      <c r="AX227" t="inlineStr">
        <is>
          <t>3</t>
        </is>
      </c>
      <c r="AY227" t="inlineStr">
        <is>
          <t/>
        </is>
      </c>
      <c r="AZ227" t="inlineStr">
        <is>
          <t>intermedjarju tal-assigurazzjoni</t>
        </is>
      </c>
      <c r="BA227" t="inlineStr">
        <is>
          <t>3</t>
        </is>
      </c>
      <c r="BB227" t="inlineStr">
        <is>
          <t/>
        </is>
      </c>
      <c r="BC227" t="inlineStr">
        <is>
          <t>verzekeringstussenpersoon|assurantietussenpersoon</t>
        </is>
      </c>
      <c r="BD227" t="inlineStr">
        <is>
          <t>3|2</t>
        </is>
      </c>
      <c r="BE227" t="inlineStr">
        <is>
          <t>|</t>
        </is>
      </c>
      <c r="BF227" t="inlineStr">
        <is>
          <t>pośrednik ubezpieczeniowy</t>
        </is>
      </c>
      <c r="BG227" t="inlineStr">
        <is>
          <t>3</t>
        </is>
      </c>
      <c r="BH227" t="inlineStr">
        <is>
          <t/>
        </is>
      </c>
      <c r="BI227" t="inlineStr">
        <is>
          <t>mediador de seguros</t>
        </is>
      </c>
      <c r="BJ227" t="inlineStr">
        <is>
          <t>3</t>
        </is>
      </c>
      <c r="BK227" t="inlineStr">
        <is>
          <t/>
        </is>
      </c>
      <c r="BL227" t="inlineStr">
        <is>
          <t>intermediar în asigurări</t>
        </is>
      </c>
      <c r="BM227" t="inlineStr">
        <is>
          <t>3</t>
        </is>
      </c>
      <c r="BN227" t="inlineStr">
        <is>
          <t/>
        </is>
      </c>
      <c r="BO227" t="inlineStr">
        <is>
          <t>sprostredkovateľ poistenia</t>
        </is>
      </c>
      <c r="BP227" t="inlineStr">
        <is>
          <t>3</t>
        </is>
      </c>
      <c r="BQ227" t="inlineStr">
        <is>
          <t/>
        </is>
      </c>
      <c r="BR227" t="inlineStr">
        <is>
          <t>zavarovalni posrednik</t>
        </is>
      </c>
      <c r="BS227" t="inlineStr">
        <is>
          <t>3</t>
        </is>
      </c>
      <c r="BT227" t="inlineStr">
        <is>
          <t/>
        </is>
      </c>
      <c r="BU227" t="inlineStr">
        <is>
          <t>försäkringsförmedlare</t>
        </is>
      </c>
      <c r="BV227" t="inlineStr">
        <is>
          <t>3</t>
        </is>
      </c>
      <c r="BW227" t="inlineStr">
        <is>
          <t/>
        </is>
      </c>
      <c r="BX227" t="inlineStr">
        <is>
          <t>застрахователните брокери [ &lt;a href="/entry/result/1550495/all" id="ENTRY_TO_ENTRY_CONVERTER" target="_blank"&gt;IATE:1550495&lt;/a&gt; ] и застрахователните агенти [ &lt;a href="/entry/result/1378500/all" id="ENTRY_TO_ENTRY_CONVERTER" target="_blank"&gt;IATE:1378500&lt;/a&gt; ], които срещу възнаграждение извършват застрахователно посредничество [ &lt;a href="/entry/result/923753/all" id="ENTRY_TO_ENTRY_CONVERTER" target="_blank"&gt;IATE:923753&lt;/a&gt; ]</t>
        </is>
      </c>
      <c r="BY227" t="inlineStr">
        <is>
          <t>právnická nebo fyzická osoba, která za úplatu provozuje zprostředkovatelskou činnost v pojišťovnictví</t>
        </is>
      </c>
      <c r="BZ227" t="inlineStr">
        <is>
          <t>fysisk eller juridisk person, som mod aflønning indleder eller udøver forsikringsdistributionsvirksomhed</t>
        </is>
      </c>
      <c r="CA227" t="inlineStr">
        <is>
          <t/>
        </is>
      </c>
      <c r="CB227" t="inlineStr">
        <is>
          <t>κάθε φυσικό ή νομικό πρόσωπο το οποίο αναλαμβάνει ή ασκεί επ' αμοιβή δραστηριότητες ασφαλιστικής διαμεσολάβησης, οι οποίες νοούνται ως οι δραστηριότητες είτε παρουσίασης, πρότασης, προπαρασκευής ή σύναψης συμβάσεων ασφάλισης, ή οι δραστηριότητες παροχής βοήθειας κατά τη διαχείριση και την εκτέλεση των εν λόγω συμβάσεων, ιδίως σε περίπτωση επέλευσης του ασφαλιστικού κινδύνου</t>
        </is>
      </c>
      <c r="CC227" t="inlineStr">
        <is>
          <t>any natural or legal person who, for remuneration, takes up or pursues the activity of insurance distribution</t>
        </is>
      </c>
      <c r="CD227" t="inlineStr">
        <is>
          <t>Persona natural o jurídica que realiza profesionalmente la mediación de seguros. Profesional que interviene en la preparación de un contrato de seguro o reaseguro, en su celebración o en su gestión y ejecución.&lt;br&gt;En España se clasifican en agentes de seguros [ &lt;a href="/entry/result/1378500/all" id="ENTRY_TO_ENTRY_CONVERTER" target="_blank"&gt;IATE:1378500&lt;/a&gt; ] y corredores de seguros [ &lt;a href="/entry/result/1550495/all" id="ENTRY_TO_ENTRY_CONVERTER" target="_blank"&gt;IATE:1550495&lt;/a&gt; ].</t>
        </is>
      </c>
      <c r="CE227" t="inlineStr">
        <is>
          <t>füüsiline või juriidiline isik, kes ei ole kindlustus- või edasikindlustusandja või tema töötaja ega kõrvaltegevusena pakutava kindlustuse vahendaja ning kes tasu eest alustab või tegeleb kindlustustoodete turustamisega</t>
        </is>
      </c>
      <c r="CF227" t="inlineStr">
        <is>
          <t>luonnollinen henkilö tai oikeushenkilö, joka ei ole vakuutus- tai jälleenvakuutusyritys tai sen työntekijä eikä sivutoiminen vakuutusedustaja ja joka korvausta vastaan aloittaa vakuutusten tarjoamisen tai harjoittaa sitä</t>
        </is>
      </c>
      <c r="CG227" t="inlineStr">
        <is>
          <t>personne qui, contre rémunération, exerce une activité d'intermédiation en assurance</t>
        </is>
      </c>
      <c r="CH227" t="inlineStr">
        <is>
          <t/>
        </is>
      </c>
      <c r="CI227" t="inlineStr">
        <is>
          <t>svaka fizička ili pravna osoba, osim društva za osiguranje ili društva za reosiguranje ili njegovih zaposlenika i osim sporednog posrednika u osiguranju, koja za naknadu osniva ili obavlja poslove distribucije osiguranja</t>
        </is>
      </c>
      <c r="CJ227" t="inlineStr">
        <is>
          <t>bármely, a biztosítótól vagy viszontbiztosítótól, vagy ezek alkalmazottaitól eltérő, továbbá a kiegészítő biztosításközvetítői tevékenységet végző személytől eltérő természetes vagy jogi személy, aki vagy amely javadalmazás ellenében kezd vagy folytat biztosítási értékesítési tevékenységet</t>
        </is>
      </c>
      <c r="CK227" t="inlineStr">
        <is>
          <t>qualsiasi persona fisica o giuridica che inizi o svolga a titolo oneroso l'attività di intermediazione assicurativa, consistente nel presentare o proporre contratti di assicurazione, o compiere altri atti preparatori o relativi alla conclusione di tali contratti, ovvero nel collaborare, segnatamente in caso di sinistri, alla loro gestione ed esecuzione</t>
        </is>
      </c>
      <c r="CL227" t="inlineStr">
        <is>
          <t>asmuo, už atlygį vykdantis draudimo tarpininkavimo veiklą</t>
        </is>
      </c>
      <c r="CM227" t="inlineStr">
        <is>
          <t>jebkura fiziska vai juridiska persona, kas nav apdrošināšanas vai pārapdrošināšanas sabiedrība vai tās darbinieki, kā arī nav apdrošināšanas papildpakalpojuma starpnieks, un kas uzsāk vai veic apdrošināšanas izplatīšanas darbību par atalgojumu</t>
        </is>
      </c>
      <c r="CN227" t="inlineStr">
        <is>
          <t>kwalunkwe persuna fiżika jew ġuridika li għal fini ta’ rimunerazzjoni tibda jew twettaq attività ta’ distribuzzjoni tal-assigurazzjoni</t>
        </is>
      </c>
      <c r="CO227" t="inlineStr">
        <is>
          <t>natuurlijke of rechtspersoon die geen verzekerings- of herverzekeringsonderneming of een werknemer van een verzekerings- of herverzekeringsonderneming is en die geen nevenverzekeringstussenpersoon is, en die, tegen vergoeding, toegang heeft tot het verzekeringsdistributiebedrijf of het verzekeringsdistributiebedrijf uitoefent</t>
        </is>
      </c>
      <c r="CP227" t="inlineStr">
        <is>
          <t>1. Pośrednictwo ubezpieczeniowe polega na wykonywaniu przez pośrednika za wynagrodzeniem czynności faktycznych lub czynności prawnych związanych z zawieraniem lub wykonywaniem umów ubezpieczenia.&lt;br&gt; 2. Pośrednictwo ubezpieczeniowe jest wykonywane wyłącznie przez agentów ubezpieczeniowych lub brokerów ubezpieczeniowych, z zastrzeżeniem art. 3. &lt;br&gt; 3. Pośrednictwo ubezpieczeniowe w zakresie reasekuracji jest wykonywane wyłącznieprzez brokerów ubezpieczeniowych posiadających zezwolenie na wykonywanie działalności brokerskiej w zakresie reasekuracji (brokerów reasekuracyjnych).</t>
        </is>
      </c>
      <c r="CQ227" t="inlineStr">
        <is>
          <t>Pessoa singular ou coletiva que inicie ou exerça, mediante remuneração, a atividade de distribuição de seguros.</t>
        </is>
      </c>
      <c r="CR227" t="inlineStr">
        <is>
          <t>persoană fizică sau juridică, denumită în continuare broker de asigurare, asistent în brokeraj, agent de asigurare, subagent sau agent de asigurare subordonat, care desfășoară activitate de intermediere în asigurări, în schimbul unui/unei comision/remunerații, autorizat sau înregistrat în condițiile stabilite de prezenta lege și de normele emise în aplicarea acesteia, precum și intermediarii din statele membre care desfășoară pe teritoriul României activitate de intermediere în asigurări, conform dreptului de stabilire și libertății de a presta servicii, după caz;</t>
        </is>
      </c>
      <c r="CS227" t="inlineStr">
        <is>
          <t>fyzická alebo právnická osoba s výnimkou poisťovne alebo zaisťovne, alebo ich zamestnancov a s výnimkou sprostredkovateľa doplnkového poistenia, ktorá za odmenu začína vykonávať alebo vykonáva činnosť distribúcie poistenia</t>
        </is>
      </c>
      <c r="CT227" t="inlineStr">
        <is>
          <t>vsaka fizična ali pravna oseba, razen zavarovalnice in pozavarovalnice ali njenih zaposlenih ter posrednika dopolnilnih zavarovanj, ki proti plačilu začne opravljati ali opravlja dejavnost distribucije zavarovalnih produktov</t>
        </is>
      </c>
      <c r="CU227" t="inlineStr">
        <is>
          <t>varje fysisk eller juridisk person – utom försäkrings- eller återförsäkringsföretag eller deras anställda och utom försäkringsförmedlare som bedriver förmedling som sidoverksamhet – som mot ersättning inleder eller bedriver försäkringsdistribution</t>
        </is>
      </c>
    </row>
    <row r="228">
      <c r="A228" s="1" t="str">
        <f>HYPERLINK("https://iate.europa.eu/entry/result/767771/all", "767771")</f>
        <v>767771</v>
      </c>
      <c r="B228" t="inlineStr">
        <is>
          <t>FINANCE</t>
        </is>
      </c>
      <c r="C228" t="inlineStr">
        <is>
          <t>FINANCE|financial institutions and credit</t>
        </is>
      </c>
      <c r="D228" t="inlineStr">
        <is>
          <t>пруденциален надзор|надзор за благоразумие</t>
        </is>
      </c>
      <c r="E228" t="inlineStr">
        <is>
          <t>4|3</t>
        </is>
      </c>
      <c r="F228" t="inlineStr">
        <is>
          <t>preferred|</t>
        </is>
      </c>
      <c r="G228" t="inlineStr">
        <is>
          <t>obezřetnostní dohled</t>
        </is>
      </c>
      <c r="H228" t="inlineStr">
        <is>
          <t>4</t>
        </is>
      </c>
      <c r="I228" t="inlineStr">
        <is>
          <t/>
        </is>
      </c>
      <c r="J228" t="inlineStr">
        <is>
          <t>forsigtighedstilsyn|tilsyn|tilsynsvirksomhed</t>
        </is>
      </c>
      <c r="K228" t="inlineStr">
        <is>
          <t>3|3|3</t>
        </is>
      </c>
      <c r="L228" t="inlineStr">
        <is>
          <t>||</t>
        </is>
      </c>
      <c r="M228" t="inlineStr">
        <is>
          <t>Beaufsichtigung|Aufsicht</t>
        </is>
      </c>
      <c r="N228" t="inlineStr">
        <is>
          <t>3|3</t>
        </is>
      </c>
      <c r="O228" t="inlineStr">
        <is>
          <t>|</t>
        </is>
      </c>
      <c r="P228" t="inlineStr">
        <is>
          <t>προληπτικός έλεγχος|προληπτική εποπτεία</t>
        </is>
      </c>
      <c r="Q228" t="inlineStr">
        <is>
          <t>3|3</t>
        </is>
      </c>
      <c r="R228" t="inlineStr">
        <is>
          <t>|</t>
        </is>
      </c>
      <c r="S228" t="inlineStr">
        <is>
          <t>prudential supervision|prudential control</t>
        </is>
      </c>
      <c r="T228" t="inlineStr">
        <is>
          <t>4|3</t>
        </is>
      </c>
      <c r="U228" t="inlineStr">
        <is>
          <t>|</t>
        </is>
      </c>
      <c r="V228" t="inlineStr">
        <is>
          <t>control prudencial|supervisión prudencial</t>
        </is>
      </c>
      <c r="W228" t="inlineStr">
        <is>
          <t>3|4</t>
        </is>
      </c>
      <c r="X228" t="inlineStr">
        <is>
          <t>|</t>
        </is>
      </c>
      <c r="Y228" t="inlineStr">
        <is>
          <t>usaldatavusnõuete täitmise järelevalve|usaldatavusnormatiivide järgimise kontrollimine|usaldatavusnõuete järgimise kontrollimine|usaldatavusnormatiivide täitmise järelevalve|usaldatavusnormatiivide täitmise kontrollimine|usaldatavusnõuete täitmise kontrollimine</t>
        </is>
      </c>
      <c r="Z228" t="inlineStr">
        <is>
          <t>3|3|3|3|3|3</t>
        </is>
      </c>
      <c r="AA228" t="inlineStr">
        <is>
          <t>preferred|||||</t>
        </is>
      </c>
      <c r="AB228" t="inlineStr">
        <is>
          <t>toiminnan vakauden valvonta|vakavaraisuusvalvonta</t>
        </is>
      </c>
      <c r="AC228" t="inlineStr">
        <is>
          <t>3|3</t>
        </is>
      </c>
      <c r="AD228" t="inlineStr">
        <is>
          <t>|</t>
        </is>
      </c>
      <c r="AE228" t="inlineStr">
        <is>
          <t>surveillance prudentielle|contrôle prudentiel</t>
        </is>
      </c>
      <c r="AF228" t="inlineStr">
        <is>
          <t>3|3</t>
        </is>
      </c>
      <c r="AG228" t="inlineStr">
        <is>
          <t>|</t>
        </is>
      </c>
      <c r="AH228" t="inlineStr">
        <is>
          <t>maoirseacht stuamachta|rialú stuamachta</t>
        </is>
      </c>
      <c r="AI228" t="inlineStr">
        <is>
          <t>3|3</t>
        </is>
      </c>
      <c r="AJ228" t="inlineStr">
        <is>
          <t>|</t>
        </is>
      </c>
      <c r="AK228" t="inlineStr">
        <is>
          <t>bonitetni nadzor</t>
        </is>
      </c>
      <c r="AL228" t="inlineStr">
        <is>
          <t>3</t>
        </is>
      </c>
      <c r="AM228" t="inlineStr">
        <is>
          <t/>
        </is>
      </c>
      <c r="AN228" t="inlineStr">
        <is>
          <t>prudenciális felügyelet</t>
        </is>
      </c>
      <c r="AO228" t="inlineStr">
        <is>
          <t>4</t>
        </is>
      </c>
      <c r="AP228" t="inlineStr">
        <is>
          <t/>
        </is>
      </c>
      <c r="AQ228" t="inlineStr">
        <is>
          <t>vigilanza prudenziale</t>
        </is>
      </c>
      <c r="AR228" t="inlineStr">
        <is>
          <t>3</t>
        </is>
      </c>
      <c r="AS228" t="inlineStr">
        <is>
          <t/>
        </is>
      </c>
      <c r="AT228" t="inlineStr">
        <is>
          <t>prudencinė priežiūra|rizikos ribojimu pagrįsta priežiūra|rizikos ribojimo principais pagrįsta priežiūra|rizikos ribojimo kontrolė</t>
        </is>
      </c>
      <c r="AU228" t="inlineStr">
        <is>
          <t>3|3|3|2</t>
        </is>
      </c>
      <c r="AV228" t="inlineStr">
        <is>
          <t>preferred|||</t>
        </is>
      </c>
      <c r="AW228" t="inlineStr">
        <is>
          <t>prudenciālā uzraudzība|konsultatīva uzraudzība|uzraudzība|piesardzīga uzraudzība</t>
        </is>
      </c>
      <c r="AX228" t="inlineStr">
        <is>
          <t>3|3|3|2</t>
        </is>
      </c>
      <c r="AY228" t="inlineStr">
        <is>
          <t>preferred|||</t>
        </is>
      </c>
      <c r="AZ228" t="inlineStr">
        <is>
          <t>superviżjoni prudenzjali|sorveljanza prudenzjali|kontroll prudenzjali</t>
        </is>
      </c>
      <c r="BA228" t="inlineStr">
        <is>
          <t>3|3|3</t>
        </is>
      </c>
      <c r="BB228" t="inlineStr">
        <is>
          <t>||</t>
        </is>
      </c>
      <c r="BC228" t="inlineStr">
        <is>
          <t>prudentieel toezicht|bedrijfseconomisch toezicht</t>
        </is>
      </c>
      <c r="BD228" t="inlineStr">
        <is>
          <t>3|3</t>
        </is>
      </c>
      <c r="BE228" t="inlineStr">
        <is>
          <t>preferred|</t>
        </is>
      </c>
      <c r="BF228" t="inlineStr">
        <is>
          <t>nadzór ostrożnościowy</t>
        </is>
      </c>
      <c r="BG228" t="inlineStr">
        <is>
          <t>3</t>
        </is>
      </c>
      <c r="BH228" t="inlineStr">
        <is>
          <t/>
        </is>
      </c>
      <c r="BI228" t="inlineStr">
        <is>
          <t>supervisão cautelar|supervisão prudencial|controlo prudencial</t>
        </is>
      </c>
      <c r="BJ228" t="inlineStr">
        <is>
          <t>3|3|3</t>
        </is>
      </c>
      <c r="BK228" t="inlineStr">
        <is>
          <t>||</t>
        </is>
      </c>
      <c r="BL228" t="inlineStr">
        <is>
          <t>control prudențial|supraveghere prudențială</t>
        </is>
      </c>
      <c r="BM228" t="inlineStr">
        <is>
          <t>3|3</t>
        </is>
      </c>
      <c r="BN228" t="inlineStr">
        <is>
          <t>|</t>
        </is>
      </c>
      <c r="BO228" t="inlineStr">
        <is>
          <t>prudenciálny dohľad|dohľad nad obozretným podnikaním|prudenciálna kontrola</t>
        </is>
      </c>
      <c r="BP228" t="inlineStr">
        <is>
          <t>3|2|2</t>
        </is>
      </c>
      <c r="BQ228" t="inlineStr">
        <is>
          <t>preferred||</t>
        </is>
      </c>
      <c r="BR228" t="inlineStr">
        <is>
          <t>bonitetni nadzor|nadzor skrbnega in varnega poslovanja|nadzor preudarnosti, varnosti in smotrnosti poslovanja</t>
        </is>
      </c>
      <c r="BS228" t="inlineStr">
        <is>
          <t>3|3|3</t>
        </is>
      </c>
      <c r="BT228" t="inlineStr">
        <is>
          <t>||</t>
        </is>
      </c>
      <c r="BU228" t="inlineStr">
        <is>
          <t>tillsyn</t>
        </is>
      </c>
      <c r="BV228" t="inlineStr">
        <is>
          <t>3</t>
        </is>
      </c>
      <c r="BW228" t="inlineStr">
        <is>
          <t/>
        </is>
      </c>
      <c r="BX228" t="inlineStr">
        <is>
          <t/>
        </is>
      </c>
      <c r="BY228" t="inlineStr">
        <is>
          <t>dohled nad plněním podmínek pro získání licence a jiného oprávnění pro vstup a vykonávání činnosti na finančním trhu a ukládání sankcí za nedodržení plnění těchto podmínek</t>
        </is>
      </c>
      <c r="BZ228" t="inlineStr">
        <is>
          <t/>
        </is>
      </c>
      <c r="CA228" t="inlineStr">
        <is>
          <t>Überwachung u. Regelung durch gesetzlich vorgesehene Behörden im Einklang mit den geltenden Aufsichtsvorschriften &lt;a href="/entry/result/143365/all" id="ENTRY_TO_ENTRY_CONVERTER" target="_blank"&gt;IATE:143365&lt;/a&gt;</t>
        </is>
      </c>
      <c r="CB228" t="inlineStr">
        <is>
          <t/>
        </is>
      </c>
      <c r="CC228" t="inlineStr">
        <is>
          <t>external oversight of financial institutions aimed at determining and enforcing compliance with prudential regulation [ &lt;a href="/entry/result/143365/all" id="ENTRY_TO_ENTRY_CONVERTER" target="_blank"&gt;IATE:143365&lt;/a&gt; ]</t>
        </is>
      </c>
      <c r="CD228" t="inlineStr">
        <is>
          <t>Control ejercido por las autoridades competentes (generalmente los bancos centrales) sobre las entidades financieras con el fin de asegurarse del cumplimiento de la regulación prudencial. Se encamina en particular a garantizar la estabilidad del sistema financiero velando por que dichas entidades mantengan en todo momento una solvencia y liquidez suficientes y no asuman riesgos excesivos.</t>
        </is>
      </c>
      <c r="CE228" t="inlineStr">
        <is>
          <t/>
        </is>
      </c>
      <c r="CF228" t="inlineStr">
        <is>
          <t>Rahoituslaitosten riskinoton valvonta.</t>
        </is>
      </c>
      <c r="CG228" t="inlineStr">
        <is>
          <t>ensemble des dispositifs mis en œuvre par les autorités de surveillance de la sphère bancaire et financière (banques centrales, organes de réglementation et de contrôle, instances internationales de concertation et de consultation) en vue de maintenir la stabilité de cette dernière</t>
        </is>
      </c>
      <c r="CH228" t="inlineStr">
        <is>
          <t/>
        </is>
      </c>
      <c r="CI228" t="inlineStr">
        <is>
          <t>nadzor koji provodi središnja banka ili ovlašteno tijelo s ciljem sprečavanja, odnosno smanjivanja insolventnosti pojedinih financijskih institucija</t>
        </is>
      </c>
      <c r="CJ228" t="inlineStr">
        <is>
          <t>a pénzügyi intézmények külső felügyelete, amelynek célja annak biztosítása, hogy az intézmények folyamatosan megfeleljenek a 
&lt;i&gt;prudenciális szabályozásban&lt;/i&gt; [ &lt;a href="/entry/result/143365/all" id="ENTRY_TO_ENTRY_CONVERTER" target="_blank"&gt;IATE:143365&lt;/a&gt; ] (többek között az azonnali fizetőképességre, illetve a felvállalt kockázatok szavatoló tőkével való fedezettségére vonatkozóan) előírt követelményeknek</t>
        </is>
      </c>
      <c r="CK228" t="inlineStr">
        <is>
          <t>Vigilanza che gli Stati membri esercitano sugli enti creditizi e altre istituzioni finanziarie. In questo contesto è fondamentale il ruolo della BCE che fornisce, al riguardo, pareri e consulenze agli SM. In un contesto più generale la v.p. è un aspetto della politica di vigilanza sugli intermediari finanziari consistente nell'insieme di provvedimenti volti a salvaguardare in via preventiva la solidità delle istituzioni e del sistema attraverso la fissazione di prescrizioni e raccomandazioni in termini di adeguatezza patrimoniale, di esposizione al rischio,ecc.</t>
        </is>
      </c>
      <c r="CL228" t="inlineStr">
        <is>
          <t>finansų įstaigų veiklos išorės priežiūra, kuria siekiama nustatyti, ar jos laikosi prudencinio reguliavimo (&lt;a href="/entry/result/143365/all" id="ENTRY_TO_ENTRY_CONVERTER" target="_blank"&gt;IATE:143365&lt;/a&gt; ) reikalavimų, ir užtikrinti jų vykdymą</t>
        </is>
      </c>
      <c r="CM228" t="inlineStr">
        <is>
          <t>kredītiestāžu uzraudzība, kuras mērķis ir panākt atbilstību prudenciālajam regulējumam ( &lt;a href="/entry/result/143365/all" id="ENTRY_TO_ENTRY_CONVERTER" target="_blank"&gt;IATE:143365&lt;/a&gt; )</t>
        </is>
      </c>
      <c r="CN228" t="inlineStr">
        <is>
          <t>is-superviżjoni ta' istituzzjonijiet finanzjarji fejn l-awtorità sorveljanti tiżgura li d-depożituri jkunu protetti billi l-istituzzjoni konċernata jkollha finanzi fis-sod</t>
        </is>
      </c>
      <c r="CO228" t="inlineStr">
        <is>
          <t>toezicht op de soliditeit van financiële ondernemingen en de stabiliteit van de financiële sector, mede om te controleren en af te dwingen dat de "prudentiële regelgeving", &lt;a href="/entry/result/143365/all" id="ENTRY_TO_ENTRY_CONVERTER" target="_blank"&gt;IATE:143365&lt;/a&gt; , wordt nageleefd</t>
        </is>
      </c>
      <c r="CP228" t="inlineStr">
        <is>
          <t>kontrola przestrzegania przez instytucje finansowe regulacji ostrożnościowych [ &lt;a href="/entry/result/3542239/all" id="ENTRY_TO_ENTRY_CONVERTER" target="_blank"&gt;IATE:3542239&lt;/a&gt; ]</t>
        </is>
      </c>
      <c r="CQ228" t="inlineStr">
        <is>
          <t>Supervisão das instituições de crédito e sociedades financeiras, regulando e monitorizando a sua atividade, com o objetivo de acautelar a estabilidade e a solidez do sistema financeiro e a confiança no mesmo. 
&lt;br&gt;Em Portugal, a entidade que exerce as funções de supervisão prudencial é o Banco de Portugal.</t>
        </is>
      </c>
      <c r="CR228" t="inlineStr">
        <is>
          <t/>
        </is>
      </c>
      <c r="CS228" t="inlineStr">
        <is>
          <t/>
        </is>
      </c>
      <c r="CT228" t="inlineStr">
        <is>
          <t/>
        </is>
      </c>
      <c r="CU228" t="inlineStr">
        <is>
          <t/>
        </is>
      </c>
    </row>
    <row r="229">
      <c r="A229" s="1" t="str">
        <f>HYPERLINK("https://iate.europa.eu/entry/result/1119029/all", "1119029")</f>
        <v>1119029</v>
      </c>
      <c r="B229" t="inlineStr">
        <is>
          <t>FINANCE</t>
        </is>
      </c>
      <c r="C229" t="inlineStr">
        <is>
          <t>FINANCE</t>
        </is>
      </c>
      <c r="D229" t="inlineStr">
        <is>
          <t/>
        </is>
      </c>
      <c r="E229" t="inlineStr">
        <is>
          <t/>
        </is>
      </c>
      <c r="F229" t="inlineStr">
        <is>
          <t/>
        </is>
      </c>
      <c r="G229" t="inlineStr">
        <is>
          <t/>
        </is>
      </c>
      <c r="H229" t="inlineStr">
        <is>
          <t/>
        </is>
      </c>
      <c r="I229" t="inlineStr">
        <is>
          <t/>
        </is>
      </c>
      <c r="J229" t="inlineStr">
        <is>
          <t>firmakreditkort</t>
        </is>
      </c>
      <c r="K229" t="inlineStr">
        <is>
          <t>3</t>
        </is>
      </c>
      <c r="L229" t="inlineStr">
        <is>
          <t/>
        </is>
      </c>
      <c r="M229" t="inlineStr">
        <is>
          <t>Firmenkreditkarte</t>
        </is>
      </c>
      <c r="N229" t="inlineStr">
        <is>
          <t>3</t>
        </is>
      </c>
      <c r="O229" t="inlineStr">
        <is>
          <t/>
        </is>
      </c>
      <c r="P229" t="inlineStr">
        <is>
          <t>επαγγελματική πιστωτική κάρτα|πιστωτική κάρτα οργανισμού</t>
        </is>
      </c>
      <c r="Q229" t="inlineStr">
        <is>
          <t>3|3</t>
        </is>
      </c>
      <c r="R229" t="inlineStr">
        <is>
          <t>|</t>
        </is>
      </c>
      <c r="S229" t="inlineStr">
        <is>
          <t>commercial credit card|corporate credit card</t>
        </is>
      </c>
      <c r="T229" t="inlineStr">
        <is>
          <t>3|3</t>
        </is>
      </c>
      <c r="U229" t="inlineStr">
        <is>
          <t>|</t>
        </is>
      </c>
      <c r="V229" t="inlineStr">
        <is>
          <t>tarjeta de crédito institucional</t>
        </is>
      </c>
      <c r="W229" t="inlineStr">
        <is>
          <t>3</t>
        </is>
      </c>
      <c r="X229" t="inlineStr">
        <is>
          <t/>
        </is>
      </c>
      <c r="Y229" t="inlineStr">
        <is>
          <t/>
        </is>
      </c>
      <c r="Z229" t="inlineStr">
        <is>
          <t/>
        </is>
      </c>
      <c r="AA229" t="inlineStr">
        <is>
          <t/>
        </is>
      </c>
      <c r="AB229" t="inlineStr">
        <is>
          <t>yrityksen luottokortti</t>
        </is>
      </c>
      <c r="AC229" t="inlineStr">
        <is>
          <t>3</t>
        </is>
      </c>
      <c r="AD229" t="inlineStr">
        <is>
          <t/>
        </is>
      </c>
      <c r="AE229" t="inlineStr">
        <is>
          <t>carte de crédit institutionnelle|carte de crédit professionnelle</t>
        </is>
      </c>
      <c r="AF229" t="inlineStr">
        <is>
          <t>3|3</t>
        </is>
      </c>
      <c r="AG229" t="inlineStr">
        <is>
          <t>|</t>
        </is>
      </c>
      <c r="AH229" t="inlineStr">
        <is>
          <t/>
        </is>
      </c>
      <c r="AI229" t="inlineStr">
        <is>
          <t/>
        </is>
      </c>
      <c r="AJ229" t="inlineStr">
        <is>
          <t/>
        </is>
      </c>
      <c r="AK229" t="inlineStr">
        <is>
          <t/>
        </is>
      </c>
      <c r="AL229" t="inlineStr">
        <is>
          <t/>
        </is>
      </c>
      <c r="AM229" t="inlineStr">
        <is>
          <t/>
        </is>
      </c>
      <c r="AN229" t="inlineStr">
        <is>
          <t/>
        </is>
      </c>
      <c r="AO229" t="inlineStr">
        <is>
          <t/>
        </is>
      </c>
      <c r="AP229" t="inlineStr">
        <is>
          <t/>
        </is>
      </c>
      <c r="AQ229" t="inlineStr">
        <is>
          <t>carta di credito professionale</t>
        </is>
      </c>
      <c r="AR229" t="inlineStr">
        <is>
          <t>3</t>
        </is>
      </c>
      <c r="AS229" t="inlineStr">
        <is>
          <t/>
        </is>
      </c>
      <c r="AT229" t="inlineStr">
        <is>
          <t/>
        </is>
      </c>
      <c r="AU229" t="inlineStr">
        <is>
          <t/>
        </is>
      </c>
      <c r="AV229" t="inlineStr">
        <is>
          <t/>
        </is>
      </c>
      <c r="AW229" t="inlineStr">
        <is>
          <t/>
        </is>
      </c>
      <c r="AX229" t="inlineStr">
        <is>
          <t/>
        </is>
      </c>
      <c r="AY229" t="inlineStr">
        <is>
          <t/>
        </is>
      </c>
      <c r="AZ229" t="inlineStr">
        <is>
          <t/>
        </is>
      </c>
      <c r="BA229" t="inlineStr">
        <is>
          <t/>
        </is>
      </c>
      <c r="BB229" t="inlineStr">
        <is>
          <t/>
        </is>
      </c>
      <c r="BC229" t="inlineStr">
        <is>
          <t>bedrijfskredietkaart|bedrijfscreditcard|zakelijke creditcard</t>
        </is>
      </c>
      <c r="BD229" t="inlineStr">
        <is>
          <t>3|2|3</t>
        </is>
      </c>
      <c r="BE229" t="inlineStr">
        <is>
          <t>||</t>
        </is>
      </c>
      <c r="BF229" t="inlineStr">
        <is>
          <t/>
        </is>
      </c>
      <c r="BG229" t="inlineStr">
        <is>
          <t/>
        </is>
      </c>
      <c r="BH229" t="inlineStr">
        <is>
          <t/>
        </is>
      </c>
      <c r="BI229" t="inlineStr">
        <is>
          <t>cartão de crédito para empresas</t>
        </is>
      </c>
      <c r="BJ229" t="inlineStr">
        <is>
          <t>3</t>
        </is>
      </c>
      <c r="BK229" t="inlineStr">
        <is>
          <t/>
        </is>
      </c>
      <c r="BL229" t="inlineStr">
        <is>
          <t/>
        </is>
      </c>
      <c r="BM229" t="inlineStr">
        <is>
          <t/>
        </is>
      </c>
      <c r="BN229" t="inlineStr">
        <is>
          <t/>
        </is>
      </c>
      <c r="BO229" t="inlineStr">
        <is>
          <t>firemná kreditná karta</t>
        </is>
      </c>
      <c r="BP229" t="inlineStr">
        <is>
          <t>3</t>
        </is>
      </c>
      <c r="BQ229" t="inlineStr">
        <is>
          <t/>
        </is>
      </c>
      <c r="BR229" t="inlineStr">
        <is>
          <t>službena kreditna kartica</t>
        </is>
      </c>
      <c r="BS229" t="inlineStr">
        <is>
          <t>3</t>
        </is>
      </c>
      <c r="BT229" t="inlineStr">
        <is>
          <t/>
        </is>
      </c>
      <c r="BU229" t="inlineStr">
        <is>
          <t>företagskreditkort</t>
        </is>
      </c>
      <c r="BV229" t="inlineStr">
        <is>
          <t>3</t>
        </is>
      </c>
      <c r="BW229" t="inlineStr">
        <is>
          <t/>
        </is>
      </c>
      <c r="BX229" t="inlineStr">
        <is>
          <t/>
        </is>
      </c>
      <c r="BY229" t="inlineStr">
        <is>
          <t/>
        </is>
      </c>
      <c r="BZ229" t="inlineStr">
        <is>
          <t/>
        </is>
      </c>
      <c r="CA229" t="inlineStr">
        <is>
          <t/>
        </is>
      </c>
      <c r="CB229" t="inlineStr">
        <is>
          <t/>
        </is>
      </c>
      <c r="CC229" t="inlineStr">
        <is>
          <t>credit card issued to the employee of a corporation, where the employer pays the annual fee and some or all of the charges</t>
        </is>
      </c>
      <c r="CD229" t="inlineStr">
        <is>
          <t/>
        </is>
      </c>
      <c r="CE229" t="inlineStr">
        <is>
          <t/>
        </is>
      </c>
      <c r="CF229" t="inlineStr">
        <is>
          <t/>
        </is>
      </c>
      <c r="CG229" t="inlineStr">
        <is>
          <t/>
        </is>
      </c>
      <c r="CH229" t="inlineStr">
        <is>
          <t/>
        </is>
      </c>
      <c r="CI229" t="inlineStr">
        <is>
          <t/>
        </is>
      </c>
      <c r="CJ229" t="inlineStr">
        <is>
          <t/>
        </is>
      </c>
      <c r="CK229" t="inlineStr">
        <is>
          <t/>
        </is>
      </c>
      <c r="CL229" t="inlineStr">
        <is>
          <t/>
        </is>
      </c>
      <c r="CM229" t="inlineStr">
        <is>
          <t/>
        </is>
      </c>
      <c r="CN229" t="inlineStr">
        <is>
          <t/>
        </is>
      </c>
      <c r="CO229" t="inlineStr">
        <is>
          <t>creditcard/kredietkaart die aan werknemers van bedrijven of organisaties wordt verstrekt voor hun zakelijke uitgaven</t>
        </is>
      </c>
      <c r="CP229" t="inlineStr">
        <is>
          <t/>
        </is>
      </c>
      <c r="CQ229" t="inlineStr">
        <is>
          <t/>
        </is>
      </c>
      <c r="CR229" t="inlineStr">
        <is>
          <t/>
        </is>
      </c>
      <c r="CS229" t="inlineStr">
        <is>
          <t/>
        </is>
      </c>
      <c r="CT229" t="inlineStr">
        <is>
          <t>kartica, izdana uslužbencu podjetja ali javnega
organa, pri čemer delodajalec plača letno pristojbino in nekatere bremenitve</t>
        </is>
      </c>
      <c r="CU229" t="inlineStr">
        <is>
          <t>kreditkort för anställd avsett att användas för utgifter i tjänsten</t>
        </is>
      </c>
    </row>
    <row r="230">
      <c r="A230" s="1" t="str">
        <f>HYPERLINK("https://iate.europa.eu/entry/result/199886/all", "199886")</f>
        <v>199886</v>
      </c>
      <c r="B230" t="inlineStr">
        <is>
          <t>FINANCE</t>
        </is>
      </c>
      <c r="C230" t="inlineStr">
        <is>
          <t>FINANCE</t>
        </is>
      </c>
      <c r="D230" t="inlineStr">
        <is>
          <t>премахване на финансовото посредничество|премахване на посредничеството</t>
        </is>
      </c>
      <c r="E230" t="inlineStr">
        <is>
          <t>3|3</t>
        </is>
      </c>
      <c r="F230" t="inlineStr">
        <is>
          <t>|</t>
        </is>
      </c>
      <c r="G230" t="inlineStr">
        <is>
          <t>vynechání zprostředkovatelů</t>
        </is>
      </c>
      <c r="H230" t="inlineStr">
        <is>
          <t>3</t>
        </is>
      </c>
      <c r="I230" t="inlineStr">
        <is>
          <t/>
        </is>
      </c>
      <c r="J230" t="inlineStr">
        <is>
          <t>disintermediation|ophør af virke som finansiel mellemmand</t>
        </is>
      </c>
      <c r="K230" t="inlineStr">
        <is>
          <t>3|3</t>
        </is>
      </c>
      <c r="L230" t="inlineStr">
        <is>
          <t>|</t>
        </is>
      </c>
      <c r="M230" t="inlineStr">
        <is>
          <t>Disintermediation</t>
        </is>
      </c>
      <c r="N230" t="inlineStr">
        <is>
          <t>3</t>
        </is>
      </c>
      <c r="O230" t="inlineStr">
        <is>
          <t/>
        </is>
      </c>
      <c r="P230" t="inlineStr">
        <is>
          <t>αποδιαμεσολάβηση</t>
        </is>
      </c>
      <c r="Q230" t="inlineStr">
        <is>
          <t>2</t>
        </is>
      </c>
      <c r="R230" t="inlineStr">
        <is>
          <t/>
        </is>
      </c>
      <c r="S230" t="inlineStr">
        <is>
          <t>banking disintermediation|disintermediation|financial disintermediation</t>
        </is>
      </c>
      <c r="T230" t="inlineStr">
        <is>
          <t>1|3|3</t>
        </is>
      </c>
      <c r="U230" t="inlineStr">
        <is>
          <t>||</t>
        </is>
      </c>
      <c r="V230" t="inlineStr">
        <is>
          <t>desintermediación financiera</t>
        </is>
      </c>
      <c r="W230" t="inlineStr">
        <is>
          <t>3</t>
        </is>
      </c>
      <c r="X230" t="inlineStr">
        <is>
          <t/>
        </is>
      </c>
      <c r="Y230" t="inlineStr">
        <is>
          <t>finantsvahendajatest loobumine|vahendajatest loobumine</t>
        </is>
      </c>
      <c r="Z230" t="inlineStr">
        <is>
          <t>3|3</t>
        </is>
      </c>
      <c r="AA230" t="inlineStr">
        <is>
          <t>|</t>
        </is>
      </c>
      <c r="AB230" t="inlineStr">
        <is>
          <t>disintermediaatio</t>
        </is>
      </c>
      <c r="AC230" t="inlineStr">
        <is>
          <t>3</t>
        </is>
      </c>
      <c r="AD230" t="inlineStr">
        <is>
          <t/>
        </is>
      </c>
      <c r="AE230" t="inlineStr">
        <is>
          <t>désintermédiation financière|désintermédiation</t>
        </is>
      </c>
      <c r="AF230" t="inlineStr">
        <is>
          <t>3|3</t>
        </is>
      </c>
      <c r="AG230" t="inlineStr">
        <is>
          <t>|</t>
        </is>
      </c>
      <c r="AH230" t="inlineStr">
        <is>
          <t>dí-idirghabháil airgeadais</t>
        </is>
      </c>
      <c r="AI230" t="inlineStr">
        <is>
          <t>2</t>
        </is>
      </c>
      <c r="AJ230" t="inlineStr">
        <is>
          <t/>
        </is>
      </c>
      <c r="AK230" t="inlineStr">
        <is>
          <t>poslovanje bez posrednika|financijsko poslovanje bez posrednika</t>
        </is>
      </c>
      <c r="AL230" t="inlineStr">
        <is>
          <t>3|3</t>
        </is>
      </c>
      <c r="AM230" t="inlineStr">
        <is>
          <t>|</t>
        </is>
      </c>
      <c r="AN230" t="inlineStr">
        <is>
          <t>pénzügyi közvetítők kiiktatása|közvetítők kiiktatása</t>
        </is>
      </c>
      <c r="AO230" t="inlineStr">
        <is>
          <t>3|3</t>
        </is>
      </c>
      <c r="AP230" t="inlineStr">
        <is>
          <t>|</t>
        </is>
      </c>
      <c r="AQ230" t="inlineStr">
        <is>
          <t>disintermediazione|disintermediazione finanziaria</t>
        </is>
      </c>
      <c r="AR230" t="inlineStr">
        <is>
          <t>3|3</t>
        </is>
      </c>
      <c r="AS230" t="inlineStr">
        <is>
          <t>|</t>
        </is>
      </c>
      <c r="AT230" t="inlineStr">
        <is>
          <t>disintermediacija|finansinio tarpininkavimo atsisakymas</t>
        </is>
      </c>
      <c r="AU230" t="inlineStr">
        <is>
          <t>2|3</t>
        </is>
      </c>
      <c r="AV230" t="inlineStr">
        <is>
          <t>|</t>
        </is>
      </c>
      <c r="AW230" t="inlineStr">
        <is>
          <t>atteikšanās no starpniekpakalpojumiem</t>
        </is>
      </c>
      <c r="AX230" t="inlineStr">
        <is>
          <t>2</t>
        </is>
      </c>
      <c r="AY230" t="inlineStr">
        <is>
          <t/>
        </is>
      </c>
      <c r="AZ230" t="inlineStr">
        <is>
          <t>diżintermedjazzjoni finanzjarja|diżintermedjazzjoni</t>
        </is>
      </c>
      <c r="BA230" t="inlineStr">
        <is>
          <t>3|3</t>
        </is>
      </c>
      <c r="BB230" t="inlineStr">
        <is>
          <t>|</t>
        </is>
      </c>
      <c r="BC230" t="inlineStr">
        <is>
          <t>financiële desintermediatie|desintermediatie</t>
        </is>
      </c>
      <c r="BD230" t="inlineStr">
        <is>
          <t>3|3</t>
        </is>
      </c>
      <c r="BE230" t="inlineStr">
        <is>
          <t>|</t>
        </is>
      </c>
      <c r="BF230" t="inlineStr">
        <is>
          <t>przepływy funduszy z pominięciem pośrednictwa bankowego</t>
        </is>
      </c>
      <c r="BG230" t="inlineStr">
        <is>
          <t>2</t>
        </is>
      </c>
      <c r="BH230" t="inlineStr">
        <is>
          <t/>
        </is>
      </c>
      <c r="BI230" t="inlineStr">
        <is>
          <t>desintermediação|desintermediação financeira</t>
        </is>
      </c>
      <c r="BJ230" t="inlineStr">
        <is>
          <t>3|3</t>
        </is>
      </c>
      <c r="BK230" t="inlineStr">
        <is>
          <t>|</t>
        </is>
      </c>
      <c r="BL230" t="inlineStr">
        <is>
          <t>dezintermediere</t>
        </is>
      </c>
      <c r="BM230" t="inlineStr">
        <is>
          <t>3</t>
        </is>
      </c>
      <c r="BN230" t="inlineStr">
        <is>
          <t/>
        </is>
      </c>
      <c r="BO230" t="inlineStr">
        <is>
          <t>dezintermediácia finančných trhov|finančná dezintermediácia|dezintermediácia</t>
        </is>
      </c>
      <c r="BP230" t="inlineStr">
        <is>
          <t>3|3|3</t>
        </is>
      </c>
      <c r="BQ230" t="inlineStr">
        <is>
          <t>||</t>
        </is>
      </c>
      <c r="BR230" t="inlineStr">
        <is>
          <t>opuščanje finančnih posrednikov|opuščanje posrednikov</t>
        </is>
      </c>
      <c r="BS230" t="inlineStr">
        <is>
          <t>3|3</t>
        </is>
      </c>
      <c r="BT230" t="inlineStr">
        <is>
          <t>|</t>
        </is>
      </c>
      <c r="BU230" t="inlineStr">
        <is>
          <t>disintermediering|finansiell disintermediering</t>
        </is>
      </c>
      <c r="BV230" t="inlineStr">
        <is>
          <t>2|2</t>
        </is>
      </c>
      <c r="BW230" t="inlineStr">
        <is>
          <t>|</t>
        </is>
      </c>
      <c r="BX230" t="inlineStr">
        <is>
          <t>изключване на финансовите посредници (банки, брокери, спестовни и кредитни асоциации и др.) между лицата, които предоставят средства във вид на спестявания или инвестиции и тези, които ги получават във вид на заем или инвестиции, чрез изтегляне на средствата от въпросните финансови посредници</t>
        </is>
      </c>
      <c r="BY230" t="inlineStr">
        <is>
          <t>vynechání finančních
zprostředkovatelů (jako jsou banky, makléři a spořitelní a úvěrová družstva)
mezi poskytovateli finančních prostředků (střadatel, investor) a uživateli
těchto prostředků (příjemci úvěrů; subjekty, do nichž se investuje)</t>
        </is>
      </c>
      <c r="BZ230" t="inlineStr">
        <is>
          <t>eliminering af finansielle formidlere (f.eks. banker og mæglere) mellem levedandører af midler (opsparere/investorer(långivere) og brugere af midlerne (låntagere/virksomheder, der investeres i) ved tilbagetrækning/hævning af midler fra disse finansielle formidlere</t>
        </is>
      </c>
      <c r="CA230" t="inlineStr">
        <is>
          <t>Kreditvergabe über den Kapitalmarkt unter Umgehung der Geschäftsbanken</t>
        </is>
      </c>
      <c r="CB230" t="inlineStr">
        <is>
          <t>Παράκαμψη χρηματοδοτικών ενδιαμέσων (πχ τραπεζών) για τη χορήγηση δανείων. Στροφή προς τον δανεισμό επιχειρήσεων μεταξύ τους ή απευθείας από το κοινό και προς την παροχή τραπεζικών εργασιών από μη τραπεζικούς οργανισμούς.</t>
        </is>
      </c>
      <c r="CC230" t="inlineStr">
        <is>
          <t>elimination of financial intermediaries (such as
banks, brokers, and savings and loan associations) between the suppliers of
funds (savers/investors) and the users of funds (borrowers/investees) through
the withdrawal of funds from those financial intermediaries</t>
        </is>
      </c>
      <c r="CD230" t="inlineStr">
        <is>
          <t>&lt;p&gt; Proceso de modificación de la función que desempeñan las entidades financieras tradicionales en la canalización de los recursos de los agentes económicos que disponen de ahorro hacia los agentes económicos que necesitan financiación.&lt;/p&gt; 
&lt;p&gt;En el marco de este proceso, propiciado entre otras cosas por la innovación tecnológica, las entidades financieras tradicionales pueden&lt;/p&gt; 
&lt;p&gt;- ser &lt;strong&gt;sustituidas por circuitos alternativos&lt;/strong&gt; (mercados de capitales, financiación participativa, etc.) &lt;/p&gt; 
&lt;p&gt; - o &lt;strong&gt;convertirse en mediadores&lt;/strong&gt; entre el mercado de capitales y las empresas necesitadas de financiación, pasando a cobrar comisiones por esa mediación (servicios de asesoramiento para la emisión y colocación de valores, p. ej.) en lugar de asumir el riesgo de efectuar préstamos.&lt;/p&gt;</t>
        </is>
      </c>
      <c r="CE230" t="inlineStr">
        <is>
          <t>finantsvahendajate (nt pangad, maaklerid ning hoiu- ja laenuühistud) kaotamine rahaliste vahendite andjate (hoiustajad/investorid) ning nende kasutajate (laenuvõtjad / investeeringute saajad) vahel</t>
        </is>
      </c>
      <c r="CF230" t="inlineStr">
        <is>
          <t>rahoituksen välityksen siirtyminen pankkien ulkopuolelle</t>
        </is>
      </c>
      <c r="CG230" t="inlineStr">
        <is>
          <t>processus où vendeurs et acheteurs de produits financiers échangent
directement entre eux sans avoir à passer par le canal des banques</t>
        </is>
      </c>
      <c r="CH230" t="inlineStr">
        <is>
          <t/>
        </is>
      </c>
      <c r="CI230" t="inlineStr">
        <is>
          <t/>
        </is>
      </c>
      <c r="CJ230" t="inlineStr">
        <is>
          <t>a pénzügyi közvetítők [ &lt;a href="/entry/result/855887/all" id="ENTRY_TO_ENTRY_CONVERTER" target="_blank"&gt;IATE:855887&lt;/a&gt; ] (például bankok, brókerek, takarékpénztárak vagy befektetési társaságok) mellőzése a tőke szolgáltatói (megtakarítók/befektetők) és a tőke felhasználói (hitelfelvevők/befektetést befogadók) közötti tranzakciókból oly módon, hogy a tőke szolgáltatói a tőke közvetlen befektetése céljából kivonják pénzeszközeiket a pénzügyi közvetítőkből</t>
        </is>
      </c>
      <c r="CK230" t="inlineStr">
        <is>
          <t>contrazione dell'attività di intermediazione
finanziaria per effetto dell'azione di soggetti, generalmente società di
capitali, che finanziano le proprie iniziative raccogliendo direttamente, senza
far quindi ricorso al credito bancario, i fondi di cui hanno bisogno</t>
        </is>
      </c>
      <c r="CL230" t="inlineStr">
        <is>
          <t>tarp lėšų teikėjų (santaupų turinčių asmenų / investuotojų) ir lėšų naudotojų (paskolos gavėjų / subjektų, į kuriuos investuojama) veikiančių finansų tarpininkų (bankų, maklerių, taupymo ir paskolų asociacijų) eliminavimas, kurį lemia lėšų atsiėmimo iš jų procesai</t>
        </is>
      </c>
      <c r="CM230" t="inlineStr">
        <is>
          <t>apzināta atteikšanās no finanšu starpniecības (piem., banku, brokeru un aizdevumu biedrību starpniecības) starp finansējuma nodrošinātājiem (noguldītājiem, investoriem) un finansējuma izmantotājiem (aizņēmējiem, investīciju saņēmējiem)</t>
        </is>
      </c>
      <c r="CN230" t="inlineStr">
        <is>
          <t>eliminazzjoni ta' intermedjarji
finanzjarji (bħal banek, sensara u assoċjazzjonijiet ta' tfaddil u self) bejn
il-fornituri tal-fondi (min ifaddal/investituri) u l-utenti ta' fondi
(min jissellef/min jinvesti) permezz tal-irtirar ta' fondi minn
dawk l-intermedjarji finanzjarji</t>
        </is>
      </c>
      <c r="CO230" t="inlineStr">
        <is>
          <t>"proces in de financiële wereld waarbij partijen steeds minder gebruik gaan maken van tussenpersonen zoals banken en direct zelf transacties met elkaar gaan doen"</t>
        </is>
      </c>
      <c r="CP230" t="inlineStr">
        <is>
          <t/>
        </is>
      </c>
      <c r="CQ230" t="inlineStr">
        <is>
          <t>&lt;div&gt;Processo de eliminação da intermediação financeira (proporcionada por bancos, corretores ou associações de aforradores e emprestadores) entre os fornecedores e os recebedores de financiamento.&lt;/div&gt;</t>
        </is>
      </c>
      <c r="CR230" t="inlineStr">
        <is>
          <t>retragerea de sume de bani din conturile care oferă un randament scăzut, deschise la intermediari financiari (bănci, companii de asigurări de viață) pentru a fi investiți în mod direct în instrumente ale pieței care oferă un randament superior</t>
        </is>
      </c>
      <c r="CS230" t="inlineStr">
        <is>
          <t>vylúčenie sprostredkovateľa (banky, makléra) z finančnej transakcie alebo obmedzenie jeho pôsobnosti</t>
        </is>
      </c>
      <c r="CT230" t="inlineStr">
        <is>
          <t>umik sredstev iz posredniških finančnih institucij, kot so banke ter hranilniška in posojilna združenja, ki omogoča neposredne naložbe</t>
        </is>
      </c>
      <c r="CU230" t="inlineStr">
        <is>
          <t>avskaffande av mellanhänder, såsom banker och andra förmedlare av finansiella tjänster, på finansmarknaderna</t>
        </is>
      </c>
    </row>
    <row r="231">
      <c r="A231" s="1" t="str">
        <f>HYPERLINK("https://iate.europa.eu/entry/result/3579079/all", "3579079")</f>
        <v>3579079</v>
      </c>
      <c r="B231" t="inlineStr">
        <is>
          <t>FINANCE</t>
        </is>
      </c>
      <c r="C231" t="inlineStr">
        <is>
          <t>FINANCE</t>
        </is>
      </c>
      <c r="D231" t="inlineStr">
        <is>
          <t/>
        </is>
      </c>
      <c r="E231" t="inlineStr">
        <is>
          <t/>
        </is>
      </c>
      <c r="F231" t="inlineStr">
        <is>
          <t/>
        </is>
      </c>
      <c r="G231" t="inlineStr">
        <is>
          <t/>
        </is>
      </c>
      <c r="H231" t="inlineStr">
        <is>
          <t/>
        </is>
      </c>
      <c r="I231" t="inlineStr">
        <is>
          <t/>
        </is>
      </c>
      <c r="J231" t="inlineStr">
        <is>
          <t/>
        </is>
      </c>
      <c r="K231" t="inlineStr">
        <is>
          <t/>
        </is>
      </c>
      <c r="L231" t="inlineStr">
        <is>
          <t/>
        </is>
      </c>
      <c r="M231" t="inlineStr">
        <is>
          <t/>
        </is>
      </c>
      <c r="N231" t="inlineStr">
        <is>
          <t/>
        </is>
      </c>
      <c r="O231" t="inlineStr">
        <is>
          <t/>
        </is>
      </c>
      <c r="P231" t="inlineStr">
        <is>
          <t/>
        </is>
      </c>
      <c r="Q231" t="inlineStr">
        <is>
          <t/>
        </is>
      </c>
      <c r="R231" t="inlineStr">
        <is>
          <t/>
        </is>
      </c>
      <c r="S231" t="inlineStr">
        <is>
          <t>post-trade transparency</t>
        </is>
      </c>
      <c r="T231" t="inlineStr">
        <is>
          <t>3</t>
        </is>
      </c>
      <c r="U231" t="inlineStr">
        <is>
          <t/>
        </is>
      </c>
      <c r="V231" t="inlineStr">
        <is>
          <t/>
        </is>
      </c>
      <c r="W231" t="inlineStr">
        <is>
          <t/>
        </is>
      </c>
      <c r="X231" t="inlineStr">
        <is>
          <t/>
        </is>
      </c>
      <c r="Y231" t="inlineStr">
        <is>
          <t/>
        </is>
      </c>
      <c r="Z231" t="inlineStr">
        <is>
          <t/>
        </is>
      </c>
      <c r="AA231" t="inlineStr">
        <is>
          <t/>
        </is>
      </c>
      <c r="AB231" t="inlineStr">
        <is>
          <t/>
        </is>
      </c>
      <c r="AC231" t="inlineStr">
        <is>
          <t/>
        </is>
      </c>
      <c r="AD231" t="inlineStr">
        <is>
          <t/>
        </is>
      </c>
      <c r="AE231" t="inlineStr">
        <is>
          <t>transparence post-négociation</t>
        </is>
      </c>
      <c r="AF231" t="inlineStr">
        <is>
          <t>2</t>
        </is>
      </c>
      <c r="AG231" t="inlineStr">
        <is>
          <t/>
        </is>
      </c>
      <c r="AH231" t="inlineStr">
        <is>
          <t/>
        </is>
      </c>
      <c r="AI231" t="inlineStr">
        <is>
          <t/>
        </is>
      </c>
      <c r="AJ231" t="inlineStr">
        <is>
          <t/>
        </is>
      </c>
      <c r="AK231" t="inlineStr">
        <is>
          <t/>
        </is>
      </c>
      <c r="AL231" t="inlineStr">
        <is>
          <t/>
        </is>
      </c>
      <c r="AM231" t="inlineStr">
        <is>
          <t/>
        </is>
      </c>
      <c r="AN231" t="inlineStr">
        <is>
          <t/>
        </is>
      </c>
      <c r="AO231" t="inlineStr">
        <is>
          <t/>
        </is>
      </c>
      <c r="AP231" t="inlineStr">
        <is>
          <t/>
        </is>
      </c>
      <c r="AQ231" t="inlineStr">
        <is>
          <t>trasparenza post-trade|trasparenza post-negoziazione</t>
        </is>
      </c>
      <c r="AR231" t="inlineStr">
        <is>
          <t>3|3</t>
        </is>
      </c>
      <c r="AS231" t="inlineStr">
        <is>
          <t>|</t>
        </is>
      </c>
      <c r="AT231" t="inlineStr">
        <is>
          <t/>
        </is>
      </c>
      <c r="AU231" t="inlineStr">
        <is>
          <t/>
        </is>
      </c>
      <c r="AV231" t="inlineStr">
        <is>
          <t/>
        </is>
      </c>
      <c r="AW231" t="inlineStr">
        <is>
          <t/>
        </is>
      </c>
      <c r="AX231" t="inlineStr">
        <is>
          <t/>
        </is>
      </c>
      <c r="AY231" t="inlineStr">
        <is>
          <t/>
        </is>
      </c>
      <c r="AZ231" t="inlineStr">
        <is>
          <t/>
        </is>
      </c>
      <c r="BA231" t="inlineStr">
        <is>
          <t/>
        </is>
      </c>
      <c r="BB231" t="inlineStr">
        <is>
          <t/>
        </is>
      </c>
      <c r="BC231" t="inlineStr">
        <is>
          <t/>
        </is>
      </c>
      <c r="BD231" t="inlineStr">
        <is>
          <t/>
        </is>
      </c>
      <c r="BE231" t="inlineStr">
        <is>
          <t/>
        </is>
      </c>
      <c r="BF231" t="inlineStr">
        <is>
          <t>przejrzystość posttransakcyjna</t>
        </is>
      </c>
      <c r="BG231" t="inlineStr">
        <is>
          <t>3</t>
        </is>
      </c>
      <c r="BH231" t="inlineStr">
        <is>
          <t/>
        </is>
      </c>
      <c r="BI231" t="inlineStr">
        <is>
          <t>transparência pós-negociação</t>
        </is>
      </c>
      <c r="BJ231" t="inlineStr">
        <is>
          <t>3</t>
        </is>
      </c>
      <c r="BK231" t="inlineStr">
        <is>
          <t/>
        </is>
      </c>
      <c r="BL231" t="inlineStr">
        <is>
          <t/>
        </is>
      </c>
      <c r="BM231" t="inlineStr">
        <is>
          <t/>
        </is>
      </c>
      <c r="BN231" t="inlineStr">
        <is>
          <t/>
        </is>
      </c>
      <c r="BO231" t="inlineStr">
        <is>
          <t/>
        </is>
      </c>
      <c r="BP231" t="inlineStr">
        <is>
          <t/>
        </is>
      </c>
      <c r="BQ231" t="inlineStr">
        <is>
          <t/>
        </is>
      </c>
      <c r="BR231" t="inlineStr">
        <is>
          <t/>
        </is>
      </c>
      <c r="BS231" t="inlineStr">
        <is>
          <t/>
        </is>
      </c>
      <c r="BT231" t="inlineStr">
        <is>
          <t/>
        </is>
      </c>
      <c r="BU231" t="inlineStr">
        <is>
          <t>transparens efter handel</t>
        </is>
      </c>
      <c r="BV231" t="inlineStr">
        <is>
          <t>3</t>
        </is>
      </c>
      <c r="BW231" t="inlineStr">
        <is>
          <t/>
        </is>
      </c>
      <c r="BX231" t="inlineStr">
        <is>
          <t/>
        </is>
      </c>
      <c r="BY231" t="inlineStr">
        <is>
          <t/>
        </is>
      </c>
      <c r="BZ231" t="inlineStr">
        <is>
          <t/>
        </is>
      </c>
      <c r="CA231" t="inlineStr">
        <is>
          <t/>
        </is>
      </c>
      <c r="CB231" t="inlineStr">
        <is>
          <t/>
        </is>
      </c>
      <c r="CC231" t="inlineStr">
        <is>
          <t>requirement under the Markets in Financial Instruments Regulation or Mifir, accompanying the Markets in Financial Instruments Directive, for firms to report trades undertaken to the public through trading venues and approved publication arrangements</t>
        </is>
      </c>
      <c r="CD231" t="inlineStr">
        <is>
          <t/>
        </is>
      </c>
      <c r="CE231" t="inlineStr">
        <is>
          <t/>
        </is>
      </c>
      <c r="CF231" t="inlineStr">
        <is>
          <t/>
        </is>
      </c>
      <c r="CG231" t="inlineStr">
        <is>
          <t>publication par une entreprise ou entité
financière du prix, du volume et de l’heure des transactions exécutées sur des
actions admises aux négociations sur un marché réglementé</t>
        </is>
      </c>
      <c r="CH231" t="inlineStr">
        <is>
          <t/>
        </is>
      </c>
      <c r="CI231" t="inlineStr">
        <is>
          <t/>
        </is>
      </c>
      <c r="CJ231" t="inlineStr">
        <is>
          <t/>
        </is>
      </c>
      <c r="CK231" t="inlineStr">
        <is>
          <t/>
        </is>
      </c>
      <c r="CL231" t="inlineStr">
        <is>
          <t/>
        </is>
      </c>
      <c r="CM231" t="inlineStr">
        <is>
          <t/>
        </is>
      </c>
      <c r="CN231" t="inlineStr">
        <is>
          <t/>
        </is>
      </c>
      <c r="CO231" t="inlineStr">
        <is>
          <t/>
        </is>
      </c>
      <c r="CP231" t="inlineStr">
        <is>
          <t>wymóg podania do wiadomości publicznej, w czasie możliwie najbardziej zbliżonym do czasu rzeczywistego, ceny, wolumenu i czasu oraz wszelkich szczegółów transakcji zrealizowanych w odniesieniu do akcji, kwitów depozytowych, funduszy inwestycyjnych typu ETF, certyfikatów i innych podobnych instrumentów finansowych będących przedmiotem obrotu w systemie obrotu</t>
        </is>
      </c>
      <c r="CQ231" t="inlineStr">
        <is>
          <t>requisito, presente no
Regulamento relativo aos mercados de instrumentos financeiros, para que
plataformas de negociação e criadores de mercados da União Europeia possam
apresentar cotas executáveis antes de a transação ser concluída</t>
        </is>
      </c>
      <c r="CR231" t="inlineStr">
        <is>
          <t/>
        </is>
      </c>
      <c r="CS231" t="inlineStr">
        <is>
          <t/>
        </is>
      </c>
      <c r="CT231" t="inlineStr">
        <is>
          <t/>
        </is>
      </c>
      <c r="CU231" t="inlineStr">
        <is>
          <t/>
        </is>
      </c>
    </row>
    <row r="232">
      <c r="A232" s="1" t="str">
        <f>HYPERLINK("https://iate.europa.eu/entry/result/3579078/all", "3579078")</f>
        <v>3579078</v>
      </c>
      <c r="B232" t="inlineStr">
        <is>
          <t>FINANCE</t>
        </is>
      </c>
      <c r="C232" t="inlineStr">
        <is>
          <t>FINANCE</t>
        </is>
      </c>
      <c r="D232" t="inlineStr">
        <is>
          <t/>
        </is>
      </c>
      <c r="E232" t="inlineStr">
        <is>
          <t/>
        </is>
      </c>
      <c r="F232" t="inlineStr">
        <is>
          <t/>
        </is>
      </c>
      <c r="G232" t="inlineStr">
        <is>
          <t/>
        </is>
      </c>
      <c r="H232" t="inlineStr">
        <is>
          <t/>
        </is>
      </c>
      <c r="I232" t="inlineStr">
        <is>
          <t/>
        </is>
      </c>
      <c r="J232" t="inlineStr">
        <is>
          <t/>
        </is>
      </c>
      <c r="K232" t="inlineStr">
        <is>
          <t/>
        </is>
      </c>
      <c r="L232" t="inlineStr">
        <is>
          <t/>
        </is>
      </c>
      <c r="M232" t="inlineStr">
        <is>
          <t/>
        </is>
      </c>
      <c r="N232" t="inlineStr">
        <is>
          <t/>
        </is>
      </c>
      <c r="O232" t="inlineStr">
        <is>
          <t/>
        </is>
      </c>
      <c r="P232" t="inlineStr">
        <is>
          <t/>
        </is>
      </c>
      <c r="Q232" t="inlineStr">
        <is>
          <t/>
        </is>
      </c>
      <c r="R232" t="inlineStr">
        <is>
          <t/>
        </is>
      </c>
      <c r="S232" t="inlineStr">
        <is>
          <t>pre-trade transparency</t>
        </is>
      </c>
      <c r="T232" t="inlineStr">
        <is>
          <t>3</t>
        </is>
      </c>
      <c r="U232" t="inlineStr">
        <is>
          <t/>
        </is>
      </c>
      <c r="V232" t="inlineStr">
        <is>
          <t/>
        </is>
      </c>
      <c r="W232" t="inlineStr">
        <is>
          <t/>
        </is>
      </c>
      <c r="X232" t="inlineStr">
        <is>
          <t/>
        </is>
      </c>
      <c r="Y232" t="inlineStr">
        <is>
          <t/>
        </is>
      </c>
      <c r="Z232" t="inlineStr">
        <is>
          <t/>
        </is>
      </c>
      <c r="AA232" t="inlineStr">
        <is>
          <t/>
        </is>
      </c>
      <c r="AB232" t="inlineStr">
        <is>
          <t/>
        </is>
      </c>
      <c r="AC232" t="inlineStr">
        <is>
          <t/>
        </is>
      </c>
      <c r="AD232" t="inlineStr">
        <is>
          <t/>
        </is>
      </c>
      <c r="AE232" t="inlineStr">
        <is>
          <t>transparence pré-négociation</t>
        </is>
      </c>
      <c r="AF232" t="inlineStr">
        <is>
          <t>2</t>
        </is>
      </c>
      <c r="AG232" t="inlineStr">
        <is>
          <t/>
        </is>
      </c>
      <c r="AH232" t="inlineStr">
        <is>
          <t/>
        </is>
      </c>
      <c r="AI232" t="inlineStr">
        <is>
          <t/>
        </is>
      </c>
      <c r="AJ232" t="inlineStr">
        <is>
          <t/>
        </is>
      </c>
      <c r="AK232" t="inlineStr">
        <is>
          <t/>
        </is>
      </c>
      <c r="AL232" t="inlineStr">
        <is>
          <t/>
        </is>
      </c>
      <c r="AM232" t="inlineStr">
        <is>
          <t/>
        </is>
      </c>
      <c r="AN232" t="inlineStr">
        <is>
          <t/>
        </is>
      </c>
      <c r="AO232" t="inlineStr">
        <is>
          <t/>
        </is>
      </c>
      <c r="AP232" t="inlineStr">
        <is>
          <t/>
        </is>
      </c>
      <c r="AQ232" t="inlineStr">
        <is>
          <t>trasparenza pre-negoziazione|trasparenza pre-trade</t>
        </is>
      </c>
      <c r="AR232" t="inlineStr">
        <is>
          <t>3|3</t>
        </is>
      </c>
      <c r="AS232" t="inlineStr">
        <is>
          <t>|</t>
        </is>
      </c>
      <c r="AT232" t="inlineStr">
        <is>
          <t/>
        </is>
      </c>
      <c r="AU232" t="inlineStr">
        <is>
          <t/>
        </is>
      </c>
      <c r="AV232" t="inlineStr">
        <is>
          <t/>
        </is>
      </c>
      <c r="AW232" t="inlineStr">
        <is>
          <t/>
        </is>
      </c>
      <c r="AX232" t="inlineStr">
        <is>
          <t/>
        </is>
      </c>
      <c r="AY232" t="inlineStr">
        <is>
          <t/>
        </is>
      </c>
      <c r="AZ232" t="inlineStr">
        <is>
          <t/>
        </is>
      </c>
      <c r="BA232" t="inlineStr">
        <is>
          <t/>
        </is>
      </c>
      <c r="BB232" t="inlineStr">
        <is>
          <t/>
        </is>
      </c>
      <c r="BC232" t="inlineStr">
        <is>
          <t/>
        </is>
      </c>
      <c r="BD232" t="inlineStr">
        <is>
          <t/>
        </is>
      </c>
      <c r="BE232" t="inlineStr">
        <is>
          <t/>
        </is>
      </c>
      <c r="BF232" t="inlineStr">
        <is>
          <t>przejrzystość przedtransakcyjna</t>
        </is>
      </c>
      <c r="BG232" t="inlineStr">
        <is>
          <t>3</t>
        </is>
      </c>
      <c r="BH232" t="inlineStr">
        <is>
          <t/>
        </is>
      </c>
      <c r="BI232" t="inlineStr">
        <is>
          <t>transparência pré-negociação</t>
        </is>
      </c>
      <c r="BJ232" t="inlineStr">
        <is>
          <t>3</t>
        </is>
      </c>
      <c r="BK232" t="inlineStr">
        <is>
          <t/>
        </is>
      </c>
      <c r="BL232" t="inlineStr">
        <is>
          <t/>
        </is>
      </c>
      <c r="BM232" t="inlineStr">
        <is>
          <t/>
        </is>
      </c>
      <c r="BN232" t="inlineStr">
        <is>
          <t/>
        </is>
      </c>
      <c r="BO232" t="inlineStr">
        <is>
          <t/>
        </is>
      </c>
      <c r="BP232" t="inlineStr">
        <is>
          <t/>
        </is>
      </c>
      <c r="BQ232" t="inlineStr">
        <is>
          <t/>
        </is>
      </c>
      <c r="BR232" t="inlineStr">
        <is>
          <t/>
        </is>
      </c>
      <c r="BS232" t="inlineStr">
        <is>
          <t/>
        </is>
      </c>
      <c r="BT232" t="inlineStr">
        <is>
          <t/>
        </is>
      </c>
      <c r="BU232" t="inlineStr">
        <is>
          <t>transparens före handel</t>
        </is>
      </c>
      <c r="BV232" t="inlineStr">
        <is>
          <t>3</t>
        </is>
      </c>
      <c r="BW232" t="inlineStr">
        <is>
          <t/>
        </is>
      </c>
      <c r="BX232" t="inlineStr">
        <is>
          <t/>
        </is>
      </c>
      <c r="BY232" t="inlineStr">
        <is>
          <t/>
        </is>
      </c>
      <c r="BZ232" t="inlineStr">
        <is>
          <t/>
        </is>
      </c>
      <c r="CA232" t="inlineStr">
        <is>
          <t/>
        </is>
      </c>
      <c r="CB232" t="inlineStr">
        <is>
          <t/>
        </is>
      </c>
      <c r="CC232" t="inlineStr">
        <is>
          <t>requirement within the Markets in Financial Instruments Regulation or Mifir, accompanying the Markets in Financial Instruments Directive, for European Union trading venues and market-makers to publish offered, executable quotes before a trade is complete</t>
        </is>
      </c>
      <c r="CD232" t="inlineStr">
        <is>
          <t/>
        </is>
      </c>
      <c r="CE232" t="inlineStr">
        <is>
          <t/>
        </is>
      </c>
      <c r="CF232" t="inlineStr">
        <is>
          <t/>
        </is>
      </c>
      <c r="CG232" t="inlineStr">
        <is>
          <t>publication par une entreprise ou entité
financière des prix à l’achat et à la vente ainsi que du nombre de titres
financiers correspondant pour les actions admises aux négociations sur un
marché réglementé</t>
        </is>
      </c>
      <c r="CH232" t="inlineStr">
        <is>
          <t/>
        </is>
      </c>
      <c r="CI232" t="inlineStr">
        <is>
          <t/>
        </is>
      </c>
      <c r="CJ232" t="inlineStr">
        <is>
          <t/>
        </is>
      </c>
      <c r="CK232" t="inlineStr">
        <is>
          <t/>
        </is>
      </c>
      <c r="CL232" t="inlineStr">
        <is>
          <t/>
        </is>
      </c>
      <c r="CM232" t="inlineStr">
        <is>
          <t/>
        </is>
      </c>
      <c r="CN232" t="inlineStr">
        <is>
          <t/>
        </is>
      </c>
      <c r="CO232" t="inlineStr">
        <is>
          <t/>
        </is>
      </c>
      <c r="CP232" t="inlineStr">
        <is>
          <t>wymóg dla operatorów rynku oraz firm inwestycyjnych prowadzących system obrotu polegający na podaniu do publicznej wiadomości bieżących cen kupna i sprzedaży oraz poziomu zainteresowania zawarciem transakcji po tych cenach, ogłaszanych za pośrednictwem ich systemów dla akcji, kwitów depozytowych, funduszy inwestycyjnych typu ETF, certyfikatów i innych podobnych instrumentów finansowych będących przedmiotem obrotu w systemie obrotu</t>
        </is>
      </c>
      <c r="CQ232" t="inlineStr">
        <is>
          <t/>
        </is>
      </c>
      <c r="CR232" t="inlineStr">
        <is>
          <t/>
        </is>
      </c>
      <c r="CS232" t="inlineStr">
        <is>
          <t/>
        </is>
      </c>
      <c r="CT232" t="inlineStr">
        <is>
          <t/>
        </is>
      </c>
      <c r="CU232" t="inlineStr">
        <is>
          <t/>
        </is>
      </c>
    </row>
    <row r="233">
      <c r="A233" s="1" t="str">
        <f>HYPERLINK("https://iate.europa.eu/entry/result/3539363/all", "3539363")</f>
        <v>3539363</v>
      </c>
      <c r="B233" t="inlineStr">
        <is>
          <t>FINANCE</t>
        </is>
      </c>
      <c r="C233" t="inlineStr">
        <is>
          <t>FINANCE|free movement of capital|financial market</t>
        </is>
      </c>
      <c r="D233" t="inlineStr">
        <is>
          <t/>
        </is>
      </c>
      <c r="E233" t="inlineStr">
        <is>
          <t/>
        </is>
      </c>
      <c r="F233" t="inlineStr">
        <is>
          <t/>
        </is>
      </c>
      <c r="G233" t="inlineStr">
        <is>
          <t>pevná kotace</t>
        </is>
      </c>
      <c r="H233" t="inlineStr">
        <is>
          <t>3</t>
        </is>
      </c>
      <c r="I233" t="inlineStr">
        <is>
          <t/>
        </is>
      </c>
      <c r="J233" t="inlineStr">
        <is>
          <t/>
        </is>
      </c>
      <c r="K233" t="inlineStr">
        <is>
          <t/>
        </is>
      </c>
      <c r="L233" t="inlineStr">
        <is>
          <t/>
        </is>
      </c>
      <c r="M233" t="inlineStr">
        <is>
          <t/>
        </is>
      </c>
      <c r="N233" t="inlineStr">
        <is>
          <t/>
        </is>
      </c>
      <c r="O233" t="inlineStr">
        <is>
          <t/>
        </is>
      </c>
      <c r="P233" t="inlineStr">
        <is>
          <t/>
        </is>
      </c>
      <c r="Q233" t="inlineStr">
        <is>
          <t/>
        </is>
      </c>
      <c r="R233" t="inlineStr">
        <is>
          <t/>
        </is>
      </c>
      <c r="S233" t="inlineStr">
        <is>
          <t>firm quote</t>
        </is>
      </c>
      <c r="T233" t="inlineStr">
        <is>
          <t>3</t>
        </is>
      </c>
      <c r="U233" t="inlineStr">
        <is>
          <t/>
        </is>
      </c>
      <c r="V233" t="inlineStr">
        <is>
          <t/>
        </is>
      </c>
      <c r="W233" t="inlineStr">
        <is>
          <t/>
        </is>
      </c>
      <c r="X233" t="inlineStr">
        <is>
          <t/>
        </is>
      </c>
      <c r="Y233" t="inlineStr">
        <is>
          <t/>
        </is>
      </c>
      <c r="Z233" t="inlineStr">
        <is>
          <t/>
        </is>
      </c>
      <c r="AA233" t="inlineStr">
        <is>
          <t/>
        </is>
      </c>
      <c r="AB233" t="inlineStr">
        <is>
          <t/>
        </is>
      </c>
      <c r="AC233" t="inlineStr">
        <is>
          <t/>
        </is>
      </c>
      <c r="AD233" t="inlineStr">
        <is>
          <t/>
        </is>
      </c>
      <c r="AE233" t="inlineStr">
        <is>
          <t>offre de prix ferme|prix ferme</t>
        </is>
      </c>
      <c r="AF233" t="inlineStr">
        <is>
          <t>3|3</t>
        </is>
      </c>
      <c r="AG233" t="inlineStr">
        <is>
          <t>|</t>
        </is>
      </c>
      <c r="AH233" t="inlineStr">
        <is>
          <t/>
        </is>
      </c>
      <c r="AI233" t="inlineStr">
        <is>
          <t/>
        </is>
      </c>
      <c r="AJ233" t="inlineStr">
        <is>
          <t/>
        </is>
      </c>
      <c r="AK233" t="inlineStr">
        <is>
          <t/>
        </is>
      </c>
      <c r="AL233" t="inlineStr">
        <is>
          <t/>
        </is>
      </c>
      <c r="AM233" t="inlineStr">
        <is>
          <t/>
        </is>
      </c>
      <c r="AN233" t="inlineStr">
        <is>
          <t/>
        </is>
      </c>
      <c r="AO233" t="inlineStr">
        <is>
          <t/>
        </is>
      </c>
      <c r="AP233" t="inlineStr">
        <is>
          <t/>
        </is>
      </c>
      <c r="AQ233" t="inlineStr">
        <is>
          <t/>
        </is>
      </c>
      <c r="AR233" t="inlineStr">
        <is>
          <t/>
        </is>
      </c>
      <c r="AS233" t="inlineStr">
        <is>
          <t/>
        </is>
      </c>
      <c r="AT233" t="inlineStr">
        <is>
          <t>tvirtoji kotiruotė</t>
        </is>
      </c>
      <c r="AU233" t="inlineStr">
        <is>
          <t>4</t>
        </is>
      </c>
      <c r="AV233" t="inlineStr">
        <is>
          <t/>
        </is>
      </c>
      <c r="AW233" t="inlineStr">
        <is>
          <t/>
        </is>
      </c>
      <c r="AX233" t="inlineStr">
        <is>
          <t/>
        </is>
      </c>
      <c r="AY233" t="inlineStr">
        <is>
          <t/>
        </is>
      </c>
      <c r="AZ233" t="inlineStr">
        <is>
          <t/>
        </is>
      </c>
      <c r="BA233" t="inlineStr">
        <is>
          <t/>
        </is>
      </c>
      <c r="BB233" t="inlineStr">
        <is>
          <t/>
        </is>
      </c>
      <c r="BC233" t="inlineStr">
        <is>
          <t/>
        </is>
      </c>
      <c r="BD233" t="inlineStr">
        <is>
          <t/>
        </is>
      </c>
      <c r="BE233" t="inlineStr">
        <is>
          <t/>
        </is>
      </c>
      <c r="BF233" t="inlineStr">
        <is>
          <t>gwarantowane kwotowanie</t>
        </is>
      </c>
      <c r="BG233" t="inlineStr">
        <is>
          <t>3</t>
        </is>
      </c>
      <c r="BH233" t="inlineStr">
        <is>
          <t/>
        </is>
      </c>
      <c r="BI233" t="inlineStr">
        <is>
          <t>oferta de preço firme</t>
        </is>
      </c>
      <c r="BJ233" t="inlineStr">
        <is>
          <t>3</t>
        </is>
      </c>
      <c r="BK233" t="inlineStr">
        <is>
          <t/>
        </is>
      </c>
      <c r="BL233" t="inlineStr">
        <is>
          <t/>
        </is>
      </c>
      <c r="BM233" t="inlineStr">
        <is>
          <t/>
        </is>
      </c>
      <c r="BN233" t="inlineStr">
        <is>
          <t/>
        </is>
      </c>
      <c r="BO233" t="inlineStr">
        <is>
          <t/>
        </is>
      </c>
      <c r="BP233" t="inlineStr">
        <is>
          <t/>
        </is>
      </c>
      <c r="BQ233" t="inlineStr">
        <is>
          <t/>
        </is>
      </c>
      <c r="BR233" t="inlineStr">
        <is>
          <t/>
        </is>
      </c>
      <c r="BS233" t="inlineStr">
        <is>
          <t/>
        </is>
      </c>
      <c r="BT233" t="inlineStr">
        <is>
          <t/>
        </is>
      </c>
      <c r="BU233" t="inlineStr">
        <is>
          <t/>
        </is>
      </c>
      <c r="BV233" t="inlineStr">
        <is>
          <t/>
        </is>
      </c>
      <c r="BW233" t="inlineStr">
        <is>
          <t/>
        </is>
      </c>
      <c r="BX233" t="inlineStr">
        <is>
          <t/>
        </is>
      </c>
      <c r="BY233" t="inlineStr">
        <is>
          <t/>
        </is>
      </c>
      <c r="BZ233" t="inlineStr">
        <is>
          <t/>
        </is>
      </c>
      <c r="CA233" t="inlineStr">
        <is>
          <t/>
        </is>
      </c>
      <c r="CB233" t="inlineStr">
        <is>
          <t/>
        </is>
      </c>
      <c r="CC233" t="inlineStr">
        <is>
          <t>quote whose price is guaranteed</t>
        </is>
      </c>
      <c r="CD233" t="inlineStr">
        <is>
          <t/>
        </is>
      </c>
      <c r="CE233" t="inlineStr">
        <is>
          <t/>
        </is>
      </c>
      <c r="CF233" t="inlineStr">
        <is>
          <t/>
        </is>
      </c>
      <c r="CG233" t="inlineStr">
        <is>
          <t/>
        </is>
      </c>
      <c r="CH233" t="inlineStr">
        <is>
          <t/>
        </is>
      </c>
      <c r="CI233" t="inlineStr">
        <is>
          <t/>
        </is>
      </c>
      <c r="CJ233" t="inlineStr">
        <is>
          <t/>
        </is>
      </c>
      <c r="CK233" t="inlineStr">
        <is>
          <t/>
        </is>
      </c>
      <c r="CL233" t="inlineStr">
        <is>
          <t>rinkos dalyvio kotiruojama vertybinio popieriaus kaina, už kurią jis įsipareigoja nupirkti arba parduoti vertybinių popierių skaičių, mažesnį ar lygų kotiruojamam</t>
        </is>
      </c>
      <c r="CM233" t="inlineStr">
        <is>
          <t/>
        </is>
      </c>
      <c r="CN233" t="inlineStr">
        <is>
          <t/>
        </is>
      </c>
      <c r="CO233" t="inlineStr">
        <is>
          <t/>
        </is>
      </c>
      <c r="CP233" t="inlineStr">
        <is>
          <t>słowna cena podana w odpowiedzi na zapytanie o gwarantowaną stawkę, w której strona kwotująca jest skłonna wykonać transakcję w zakresie zasadnego rozliczenia kasowego (spot).</t>
        </is>
      </c>
      <c r="CQ233" t="inlineStr">
        <is>
          <t/>
        </is>
      </c>
      <c r="CR233" t="inlineStr">
        <is>
          <t/>
        </is>
      </c>
      <c r="CS233" t="inlineStr">
        <is>
          <t/>
        </is>
      </c>
      <c r="CT233" t="inlineStr">
        <is>
          <t/>
        </is>
      </c>
      <c r="CU233" t="inlineStr">
        <is>
          <t/>
        </is>
      </c>
    </row>
    <row r="234">
      <c r="A234" s="1" t="str">
        <f>HYPERLINK("https://iate.europa.eu/entry/result/378331/all", "378331")</f>
        <v>378331</v>
      </c>
      <c r="B234" t="inlineStr">
        <is>
          <t>BUSINESS AND COMPETITION;FINANCE</t>
        </is>
      </c>
      <c r="C234" t="inlineStr">
        <is>
          <t>BUSINESS AND COMPETITION|legal form of organisations|organisation;FINANCE|free movement of capital|financial market</t>
        </is>
      </c>
      <c r="D234" t="inlineStr">
        <is>
          <t>Европейски форум за устойчиви инвестиции|Eurosif</t>
        </is>
      </c>
      <c r="E234" t="inlineStr">
        <is>
          <t>3|3</t>
        </is>
      </c>
      <c r="F234" t="inlineStr">
        <is>
          <t>|</t>
        </is>
      </c>
      <c r="G234" t="inlineStr">
        <is>
          <t>Evropské fórum pro udržitelné investování</t>
        </is>
      </c>
      <c r="H234" t="inlineStr">
        <is>
          <t>2</t>
        </is>
      </c>
      <c r="I234" t="inlineStr">
        <is>
          <t/>
        </is>
      </c>
      <c r="J234" t="inlineStr">
        <is>
          <t>Eurosif|europæisk forum for bæredygtige investeringer</t>
        </is>
      </c>
      <c r="K234" t="inlineStr">
        <is>
          <t>3|3</t>
        </is>
      </c>
      <c r="L234" t="inlineStr">
        <is>
          <t>|</t>
        </is>
      </c>
      <c r="M234" t="inlineStr">
        <is>
          <t>Europäischer Dachverband für Nachhaltige Geldanlagen|European Sustainable Investment Forum|Eurosif</t>
        </is>
      </c>
      <c r="N234" t="inlineStr">
        <is>
          <t>3|3|3</t>
        </is>
      </c>
      <c r="O234" t="inlineStr">
        <is>
          <t>||</t>
        </is>
      </c>
      <c r="P234" t="inlineStr">
        <is>
          <t>Ευρωπαϊκό Φόρουμ Βιώσιμων Επενδύσεων|Eurosif</t>
        </is>
      </c>
      <c r="Q234" t="inlineStr">
        <is>
          <t>2|2</t>
        </is>
      </c>
      <c r="R234" t="inlineStr">
        <is>
          <t>|</t>
        </is>
      </c>
      <c r="S234" t="inlineStr">
        <is>
          <t>Eurosif|European Sustainable Investment Forum|European Social Investment Forum</t>
        </is>
      </c>
      <c r="T234" t="inlineStr">
        <is>
          <t>4|4|3</t>
        </is>
      </c>
      <c r="U234" t="inlineStr">
        <is>
          <t>||obsolete</t>
        </is>
      </c>
      <c r="V234" t="inlineStr">
        <is>
          <t/>
        </is>
      </c>
      <c r="W234" t="inlineStr">
        <is>
          <t/>
        </is>
      </c>
      <c r="X234" t="inlineStr">
        <is>
          <t/>
        </is>
      </c>
      <c r="Y234" t="inlineStr">
        <is>
          <t>Eurosif|Euroopa säästva investeerimise foorum</t>
        </is>
      </c>
      <c r="Z234" t="inlineStr">
        <is>
          <t>3|3</t>
        </is>
      </c>
      <c r="AA234" t="inlineStr">
        <is>
          <t>|</t>
        </is>
      </c>
      <c r="AB234" t="inlineStr">
        <is>
          <t/>
        </is>
      </c>
      <c r="AC234" t="inlineStr">
        <is>
          <t/>
        </is>
      </c>
      <c r="AD234" t="inlineStr">
        <is>
          <t/>
        </is>
      </c>
      <c r="AE234" t="inlineStr">
        <is>
          <t>Eurosif|Forum européen de l'investissement socialement responsable</t>
        </is>
      </c>
      <c r="AF234" t="inlineStr">
        <is>
          <t>3|3</t>
        </is>
      </c>
      <c r="AG234" t="inlineStr">
        <is>
          <t>|</t>
        </is>
      </c>
      <c r="AH234" t="inlineStr">
        <is>
          <t>Eurosif|an Fóram Eorpach um infheistíocht inbhuanaithe</t>
        </is>
      </c>
      <c r="AI234" t="inlineStr">
        <is>
          <t>3|3</t>
        </is>
      </c>
      <c r="AJ234" t="inlineStr">
        <is>
          <t>|</t>
        </is>
      </c>
      <c r="AK234" t="inlineStr">
        <is>
          <t>Eurosif|Europski forum o održivom ulaganju</t>
        </is>
      </c>
      <c r="AL234" t="inlineStr">
        <is>
          <t>2|2</t>
        </is>
      </c>
      <c r="AM234" t="inlineStr">
        <is>
          <t>|</t>
        </is>
      </c>
      <c r="AN234" t="inlineStr">
        <is>
          <t/>
        </is>
      </c>
      <c r="AO234" t="inlineStr">
        <is>
          <t/>
        </is>
      </c>
      <c r="AP234" t="inlineStr">
        <is>
          <t/>
        </is>
      </c>
      <c r="AQ234" t="inlineStr">
        <is>
          <t>Eurosif|Forum Europeo per gli investimenti sostenibili e responsabili</t>
        </is>
      </c>
      <c r="AR234" t="inlineStr">
        <is>
          <t>4|4</t>
        </is>
      </c>
      <c r="AS234" t="inlineStr">
        <is>
          <t>|</t>
        </is>
      </c>
      <c r="AT234" t="inlineStr">
        <is>
          <t/>
        </is>
      </c>
      <c r="AU234" t="inlineStr">
        <is>
          <t/>
        </is>
      </c>
      <c r="AV234" t="inlineStr">
        <is>
          <t/>
        </is>
      </c>
      <c r="AW234" t="inlineStr">
        <is>
          <t>Eiropas Ilgtspējīgu ieguldījumu forums</t>
        </is>
      </c>
      <c r="AX234" t="inlineStr">
        <is>
          <t>2</t>
        </is>
      </c>
      <c r="AY234" t="inlineStr">
        <is>
          <t/>
        </is>
      </c>
      <c r="AZ234" t="inlineStr">
        <is>
          <t/>
        </is>
      </c>
      <c r="BA234" t="inlineStr">
        <is>
          <t/>
        </is>
      </c>
      <c r="BB234" t="inlineStr">
        <is>
          <t/>
        </is>
      </c>
      <c r="BC234" t="inlineStr">
        <is>
          <t/>
        </is>
      </c>
      <c r="BD234" t="inlineStr">
        <is>
          <t/>
        </is>
      </c>
      <c r="BE234" t="inlineStr">
        <is>
          <t/>
        </is>
      </c>
      <c r="BF234" t="inlineStr">
        <is>
          <t>EUROSIF|Europejskie Forum ds. Zrównoważonego Inwestowania</t>
        </is>
      </c>
      <c r="BG234" t="inlineStr">
        <is>
          <t>2|3</t>
        </is>
      </c>
      <c r="BH234" t="inlineStr">
        <is>
          <t>|</t>
        </is>
      </c>
      <c r="BI234" t="inlineStr">
        <is>
          <t>Eurosif</t>
        </is>
      </c>
      <c r="BJ234" t="inlineStr">
        <is>
          <t>3</t>
        </is>
      </c>
      <c r="BK234" t="inlineStr">
        <is>
          <t/>
        </is>
      </c>
      <c r="BL234" t="inlineStr">
        <is>
          <t>Eurosif|Forumul european pentru investiții sustenabile</t>
        </is>
      </c>
      <c r="BM234" t="inlineStr">
        <is>
          <t>3|3</t>
        </is>
      </c>
      <c r="BN234" t="inlineStr">
        <is>
          <t>|</t>
        </is>
      </c>
      <c r="BO234" t="inlineStr">
        <is>
          <t/>
        </is>
      </c>
      <c r="BP234" t="inlineStr">
        <is>
          <t/>
        </is>
      </c>
      <c r="BQ234" t="inlineStr">
        <is>
          <t/>
        </is>
      </c>
      <c r="BR234" t="inlineStr">
        <is>
          <t>Evropski forum za družbeno odgovorne naložbe|Evropski forum za trajnostne naložbe</t>
        </is>
      </c>
      <c r="BS234" t="inlineStr">
        <is>
          <t>2|2</t>
        </is>
      </c>
      <c r="BT234" t="inlineStr">
        <is>
          <t>|</t>
        </is>
      </c>
      <c r="BU234" t="inlineStr">
        <is>
          <t>Eurosif|Europeiska forumet för hållbara investeringar</t>
        </is>
      </c>
      <c r="BV234" t="inlineStr">
        <is>
          <t>1|1</t>
        </is>
      </c>
      <c r="BW234" t="inlineStr">
        <is>
          <t>|</t>
        </is>
      </c>
      <c r="BX234" t="inlineStr">
        <is>
          <t>паневропейска мрежа и мозъчен тръст, чиято мисия е европейските финансови пазари да допринасят за устойчивото развитие</t>
        </is>
      </c>
      <c r="BY234" t="inlineStr">
        <is>
          <t>evropská zastřešující organizace pro společensky odpovědné investiční fondy</t>
        </is>
      </c>
      <c r="BZ234" t="inlineStr">
        <is>
          <t>paneuropæisk netværk og en tænketank, der arbejder for at udvikle bæredygtighed i den europæiske finanssektor</t>
        </is>
      </c>
      <c r="CA234" t="inlineStr">
        <is>
          <t>europaweiter Zusammenschluss, dessen Aufgabe es ist, nachhaltiges und verantwortliches Investment sowie bessere Corporate Governance anzuregen und voranzubringen</t>
        </is>
      </c>
      <c r="CB234" t="inlineStr">
        <is>
          <t>κορυφαίο Ευρωπαϊκό think - tank και επαγγελματική ένωση για τις αειφόρες επενδύσεις, με πάνω από 80 μέλη που εκπροσωπούν επενδυμένα κεφάλαια άνω του ενός τρισεκατομμυρίου Ευρώ</t>
        </is>
      </c>
      <c r="CC234" t="inlineStr">
        <is>
          <t>pan-European network and think-tank whose mission is to Develop Sustainability through European Financial Markets</t>
        </is>
      </c>
      <c r="CD234" t="inlineStr">
        <is>
          <t/>
        </is>
      </c>
      <c r="CE234" t="inlineStr">
        <is>
          <t/>
        </is>
      </c>
      <c r="CF234" t="inlineStr">
        <is>
          <t/>
        </is>
      </c>
      <c r="CG234" t="inlineStr">
        <is>
          <t>association à but non lucratif pan-européenne dont la mission est de promouvoir et de développer l'investissement responsable ainsi qu'une meilleure gouvernance d'entreprise au plan européen</t>
        </is>
      </c>
      <c r="CH234" t="inlineStr">
        <is>
          <t/>
        </is>
      </c>
      <c r="CI234" t="inlineStr">
        <is>
          <t>Eurosif (Europski forum o održivom ulaganju) predstavlja paneuropsku mrežu i trust mozgova čija je misija razviti održivost kroz europsko financijsko tržište.</t>
        </is>
      </c>
      <c r="CJ234" t="inlineStr">
        <is>
          <t/>
        </is>
      </c>
      <c r="CK234" t="inlineStr">
        <is>
          <t>un network europeo che promuove l’investimento finanziario socialmente responsabile</t>
        </is>
      </c>
      <c r="CL234" t="inlineStr">
        <is>
          <t/>
        </is>
      </c>
      <c r="CM234" t="inlineStr">
        <is>
          <t/>
        </is>
      </c>
      <c r="CN234" t="inlineStr">
        <is>
          <t/>
        </is>
      </c>
      <c r="CO234" t="inlineStr">
        <is>
          <t/>
        </is>
      </c>
      <c r="CP234" t="inlineStr">
        <is>
          <t>wiodące europejskie stowarzyszenie, którego misją jest wspieranie zrównoważonego rozwoju poprzez europejskie rynki finansowe. Eurosif został założony w 2001 roku i działa jako partner krajowych Forów Zrównoważonych Inwestycji zlokalizowanych we Francji, Niemczech, Włoszech, Holandii, Wielkiej Brytanii, Belgii, Hiszpanii i Szwecji, przy wsparciu i zaangażowaniu organizacji członkowskich, które obejmuje inwestorów instytucjonalnych, dostawców usług finansowych, instytucje akademickie i organizacje pozarządowe.</t>
        </is>
      </c>
      <c r="CQ234" t="inlineStr">
        <is>
          <t>um "think tank" cuja principal missão é promover a sustentabilidade através dos mercados financeiros europeus</t>
        </is>
      </c>
      <c r="CR234" t="inlineStr">
        <is>
          <t>organizație non-profit pan-europeană a cărei misiune este de a promova și de a dezvolta investiții responsabile și o mai bună guvernanță corporativă la nivel european</t>
        </is>
      </c>
      <c r="CS234" t="inlineStr">
        <is>
          <t/>
        </is>
      </c>
      <c r="CT234" t="inlineStr">
        <is>
          <t/>
        </is>
      </c>
      <c r="CU234" t="inlineStr">
        <is>
          <t>europeiskt nätverk och tankesmedja vars uppdrag är att utveckla hållbarhet genom de europeiska finansmarknaderna</t>
        </is>
      </c>
    </row>
    <row r="235">
      <c r="A235" s="1" t="str">
        <f>HYPERLINK("https://iate.europa.eu/entry/result/3544110/all", "3544110")</f>
        <v>3544110</v>
      </c>
      <c r="B235" t="inlineStr">
        <is>
          <t>FINANCE</t>
        </is>
      </c>
      <c r="C235" t="inlineStr">
        <is>
          <t>FINANCE|financial institutions and credit|financial institution</t>
        </is>
      </c>
      <c r="D235" t="inlineStr">
        <is>
          <t/>
        </is>
      </c>
      <c r="E235" t="inlineStr">
        <is>
          <t/>
        </is>
      </c>
      <c r="F235" t="inlineStr">
        <is>
          <t/>
        </is>
      </c>
      <c r="G235" t="inlineStr">
        <is>
          <t>úzká banka</t>
        </is>
      </c>
      <c r="H235" t="inlineStr">
        <is>
          <t>2</t>
        </is>
      </c>
      <c r="I235" t="inlineStr">
        <is>
          <t/>
        </is>
      </c>
      <c r="J235" t="inlineStr">
        <is>
          <t/>
        </is>
      </c>
      <c r="K235" t="inlineStr">
        <is>
          <t/>
        </is>
      </c>
      <c r="L235" t="inlineStr">
        <is>
          <t/>
        </is>
      </c>
      <c r="M235" t="inlineStr">
        <is>
          <t>„Narrow“-Bank</t>
        </is>
      </c>
      <c r="N235" t="inlineStr">
        <is>
          <t>2</t>
        </is>
      </c>
      <c r="O235" t="inlineStr">
        <is>
          <t/>
        </is>
      </c>
      <c r="P235" t="inlineStr">
        <is>
          <t>τράπεζα περιορισμένων δραστηριοτήτων</t>
        </is>
      </c>
      <c r="Q235" t="inlineStr">
        <is>
          <t>3</t>
        </is>
      </c>
      <c r="R235" t="inlineStr">
        <is>
          <t/>
        </is>
      </c>
      <c r="S235" t="inlineStr">
        <is>
          <t>narrow bank|narrow banking</t>
        </is>
      </c>
      <c r="T235" t="inlineStr">
        <is>
          <t>3|1</t>
        </is>
      </c>
      <c r="U235" t="inlineStr">
        <is>
          <t>|</t>
        </is>
      </c>
      <c r="V235" t="inlineStr">
        <is>
          <t>banca estrecha</t>
        </is>
      </c>
      <c r="W235" t="inlineStr">
        <is>
          <t>3</t>
        </is>
      </c>
      <c r="X235" t="inlineStr">
        <is>
          <t/>
        </is>
      </c>
      <c r="Y235" t="inlineStr">
        <is>
          <t/>
        </is>
      </c>
      <c r="Z235" t="inlineStr">
        <is>
          <t/>
        </is>
      </c>
      <c r="AA235" t="inlineStr">
        <is>
          <t/>
        </is>
      </c>
      <c r="AB235" t="inlineStr">
        <is>
          <t>kapea pankki|suppea pankki</t>
        </is>
      </c>
      <c r="AC235" t="inlineStr">
        <is>
          <t>2|2</t>
        </is>
      </c>
      <c r="AD235" t="inlineStr">
        <is>
          <t>|</t>
        </is>
      </c>
      <c r="AE235" t="inlineStr">
        <is>
          <t>banque étroite</t>
        </is>
      </c>
      <c r="AF235" t="inlineStr">
        <is>
          <t>2</t>
        </is>
      </c>
      <c r="AG235" t="inlineStr">
        <is>
          <t/>
        </is>
      </c>
      <c r="AH235" t="inlineStr">
        <is>
          <t>banc caol</t>
        </is>
      </c>
      <c r="AI235" t="inlineStr">
        <is>
          <t>3</t>
        </is>
      </c>
      <c r="AJ235" t="inlineStr">
        <is>
          <t/>
        </is>
      </c>
      <c r="AK235" t="inlineStr">
        <is>
          <t/>
        </is>
      </c>
      <c r="AL235" t="inlineStr">
        <is>
          <t/>
        </is>
      </c>
      <c r="AM235" t="inlineStr">
        <is>
          <t/>
        </is>
      </c>
      <c r="AN235" t="inlineStr">
        <is>
          <t/>
        </is>
      </c>
      <c r="AO235" t="inlineStr">
        <is>
          <t/>
        </is>
      </c>
      <c r="AP235" t="inlineStr">
        <is>
          <t/>
        </is>
      </c>
      <c r="AQ235" t="inlineStr">
        <is>
          <t/>
        </is>
      </c>
      <c r="AR235" t="inlineStr">
        <is>
          <t/>
        </is>
      </c>
      <c r="AS235" t="inlineStr">
        <is>
          <t/>
        </is>
      </c>
      <c r="AT235" t="inlineStr">
        <is>
          <t/>
        </is>
      </c>
      <c r="AU235" t="inlineStr">
        <is>
          <t/>
        </is>
      </c>
      <c r="AV235" t="inlineStr">
        <is>
          <t/>
        </is>
      </c>
      <c r="AW235" t="inlineStr">
        <is>
          <t/>
        </is>
      </c>
      <c r="AX235" t="inlineStr">
        <is>
          <t/>
        </is>
      </c>
      <c r="AY235" t="inlineStr">
        <is>
          <t/>
        </is>
      </c>
      <c r="AZ235" t="inlineStr">
        <is>
          <t>bank dejjaq</t>
        </is>
      </c>
      <c r="BA235" t="inlineStr">
        <is>
          <t>2</t>
        </is>
      </c>
      <c r="BB235" t="inlineStr">
        <is>
          <t/>
        </is>
      </c>
      <c r="BC235" t="inlineStr">
        <is>
          <t>smalle bank</t>
        </is>
      </c>
      <c r="BD235" t="inlineStr">
        <is>
          <t>2</t>
        </is>
      </c>
      <c r="BE235" t="inlineStr">
        <is>
          <t/>
        </is>
      </c>
      <c r="BF235" t="inlineStr">
        <is>
          <t>wąski bank</t>
        </is>
      </c>
      <c r="BG235" t="inlineStr">
        <is>
          <t>3</t>
        </is>
      </c>
      <c r="BH235" t="inlineStr">
        <is>
          <t/>
        </is>
      </c>
      <c r="BI235" t="inlineStr">
        <is>
          <t>narrow bank|banco restrito</t>
        </is>
      </c>
      <c r="BJ235" t="inlineStr">
        <is>
          <t>3|2</t>
        </is>
      </c>
      <c r="BK235" t="inlineStr">
        <is>
          <t>preferred|</t>
        </is>
      </c>
      <c r="BL235" t="inlineStr">
        <is>
          <t/>
        </is>
      </c>
      <c r="BM235" t="inlineStr">
        <is>
          <t/>
        </is>
      </c>
      <c r="BN235" t="inlineStr">
        <is>
          <t/>
        </is>
      </c>
      <c r="BO235" t="inlineStr">
        <is>
          <t/>
        </is>
      </c>
      <c r="BP235" t="inlineStr">
        <is>
          <t/>
        </is>
      </c>
      <c r="BQ235" t="inlineStr">
        <is>
          <t/>
        </is>
      </c>
      <c r="BR235" t="inlineStr">
        <is>
          <t>banka z omejeno licenco</t>
        </is>
      </c>
      <c r="BS235" t="inlineStr">
        <is>
          <t>2</t>
        </is>
      </c>
      <c r="BT235" t="inlineStr">
        <is>
          <t/>
        </is>
      </c>
      <c r="BU235" t="inlineStr">
        <is>
          <t/>
        </is>
      </c>
      <c r="BV235" t="inlineStr">
        <is>
          <t/>
        </is>
      </c>
      <c r="BW235" t="inlineStr">
        <is>
          <t/>
        </is>
      </c>
      <c r="BX235" t="inlineStr">
        <is>
          <t/>
        </is>
      </c>
      <c r="BY235" t="inlineStr">
        <is>
          <t>finanční instituce podléhající bankovní regulaci, která může umísťovat získané zdroje ve formě pojištěných vkladů jen do bezrizikových aktiv</t>
        </is>
      </c>
      <c r="BZ235" t="inlineStr">
        <is>
          <t/>
        </is>
      </c>
      <c r="CA235" t="inlineStr">
        <is>
          <t>Bank, [die] [...] nur das als Kredit heraus[gibt], was sie durch Kundeneinlagen hereinbekommt</t>
        </is>
      </c>
      <c r="CB235" t="inlineStr">
        <is>
          <t>τράπεζα με την αυστηρή, τη στενή έννοια, η οποία περιορίζεται στις κλασικές (παραδοσιακές) εργασίες, επενδύει μόνο σε εγγυημένα και εγκεκριμένα χρεόγραφα (eligible stocks) και ασφαλίζει τις καταθέσεις των πελατών της</t>
        </is>
      </c>
      <c r="CC235" t="inlineStr">
        <is>
          <t>financial institution that issues demandable liabilities and invests in assets that have little or no nominal interest rate and credit risk</t>
        </is>
      </c>
      <c r="CD235" t="inlineStr">
        <is>
          <t>Entidad financiera que recibe depósitos del público en general, respaldados exclusivamente con activos seguros y líquidos.</t>
        </is>
      </c>
      <c r="CE235" t="inlineStr">
        <is>
          <t/>
        </is>
      </c>
      <c r="CF235" t="inlineStr">
        <is>
          <t>pankki, jonka sijoitustoiminta on rajattu vain turvallisiin ja likvideihin arvopapereihin</t>
        </is>
      </c>
      <c r="CG235" t="inlineStr">
        <is>
          <t>banque qui a le monopole du recueil des dépôts ainsi que de l’accès au système national et international de paiement, et à qui toutes les activités de "trading" ou d’investissement financier seraient interdites en dehors de la gestion courante de leur trésorerie</t>
        </is>
      </c>
      <c r="CH235" t="inlineStr">
        <is>
          <t/>
        </is>
      </c>
      <c r="CI235" t="inlineStr">
        <is>
          <t/>
        </is>
      </c>
      <c r="CJ235" t="inlineStr">
        <is>
          <t/>
        </is>
      </c>
      <c r="CK235" t="inlineStr">
        <is>
          <t/>
        </is>
      </c>
      <c r="CL235" t="inlineStr">
        <is>
          <t/>
        </is>
      </c>
      <c r="CM235" t="inlineStr">
        <is>
          <t/>
        </is>
      </c>
      <c r="CN235" t="inlineStr">
        <is>
          <t>istituzzjoni finanzjarja li toħroġ obbligazzjonijiet li jistgħu jintalbu u tinvesti f'assi li għandhom ftit jew xejn rata ta' mghax nominali u riskju ta' kreditu</t>
        </is>
      </c>
      <c r="CO235" t="inlineStr">
        <is>
          <t>Fianciële instelling waar klanten geld op
 betaalrekeningen / zichtrekeningen en deposito’s kunnen plaatsen en waarvoor
 deze klanten als vergoeding rente ontvangen. De tegoeden mogen alleen in
 risicomijdende producten worden gestoken en moeten te allen tijde opneembaar
 zijn.</t>
        </is>
      </c>
      <c r="CP235" t="inlineStr">
        <is>
          <t>instytucja finansowa, która inwestuje w aktywa o zerowym (lub minimalnym) ryzyku spadku wartości rynkowej i dzięki temu jest w stanie regulować swoje zobowiązania wobec deponentów niezależnie od wszystkich (lub prawie wszystkich) wydarzeń na rynkach finansowych</t>
        </is>
      </c>
      <c r="CQ235" t="inlineStr">
        <is>
          <t>banco que somente
investe o capital dos clientes em ativos seguros de pouco risco com uma baixa taxa de juro nominal</t>
        </is>
      </c>
      <c r="CR235" t="inlineStr">
        <is>
          <t/>
        </is>
      </c>
      <c r="CS235" t="inlineStr">
        <is>
          <t/>
        </is>
      </c>
      <c r="CT235" t="inlineStr">
        <is>
          <t/>
        </is>
      </c>
      <c r="CU235" t="inlineStr">
        <is>
          <t/>
        </is>
      </c>
    </row>
    <row r="236">
      <c r="A236" s="1" t="str">
        <f>HYPERLINK("https://iate.europa.eu/entry/result/3561708/all", "3561708")</f>
        <v>3561708</v>
      </c>
      <c r="B236" t="inlineStr">
        <is>
          <t>FINANCE</t>
        </is>
      </c>
      <c r="C236" t="inlineStr">
        <is>
          <t>FINANCE|financial institutions and credit</t>
        </is>
      </c>
      <c r="D236" t="inlineStr">
        <is>
          <t/>
        </is>
      </c>
      <c r="E236" t="inlineStr">
        <is>
          <t/>
        </is>
      </c>
      <c r="F236" t="inlineStr">
        <is>
          <t/>
        </is>
      </c>
      <c r="G236" t="inlineStr">
        <is>
          <t>právo na ukončení</t>
        </is>
      </c>
      <c r="H236" t="inlineStr">
        <is>
          <t>3</t>
        </is>
      </c>
      <c r="I236" t="inlineStr">
        <is>
          <t/>
        </is>
      </c>
      <c r="J236" t="inlineStr">
        <is>
          <t>opsigelsesret</t>
        </is>
      </c>
      <c r="K236" t="inlineStr">
        <is>
          <t>3</t>
        </is>
      </c>
      <c r="L236" t="inlineStr">
        <is>
          <t/>
        </is>
      </c>
      <c r="M236" t="inlineStr">
        <is>
          <t>Kündigungsrecht</t>
        </is>
      </c>
      <c r="N236" t="inlineStr">
        <is>
          <t>3</t>
        </is>
      </c>
      <c r="O236" t="inlineStr">
        <is>
          <t/>
        </is>
      </c>
      <c r="P236" t="inlineStr">
        <is>
          <t>δικαίωμα καταγγελίας</t>
        </is>
      </c>
      <c r="Q236" t="inlineStr">
        <is>
          <t>3</t>
        </is>
      </c>
      <c r="R236" t="inlineStr">
        <is>
          <t/>
        </is>
      </c>
      <c r="S236" t="inlineStr">
        <is>
          <t>termination right</t>
        </is>
      </c>
      <c r="T236" t="inlineStr">
        <is>
          <t>3</t>
        </is>
      </c>
      <c r="U236" t="inlineStr">
        <is>
          <t/>
        </is>
      </c>
      <c r="V236" t="inlineStr">
        <is>
          <t>derecho de resolución|derecho de rescisión</t>
        </is>
      </c>
      <c r="W236" t="inlineStr">
        <is>
          <t>3|3</t>
        </is>
      </c>
      <c r="X236" t="inlineStr">
        <is>
          <t>|</t>
        </is>
      </c>
      <c r="Y236" t="inlineStr">
        <is>
          <t>lõpetamisõigus</t>
        </is>
      </c>
      <c r="Z236" t="inlineStr">
        <is>
          <t>3</t>
        </is>
      </c>
      <c r="AA236" t="inlineStr">
        <is>
          <t/>
        </is>
      </c>
      <c r="AB236" t="inlineStr">
        <is>
          <t/>
        </is>
      </c>
      <c r="AC236" t="inlineStr">
        <is>
          <t/>
        </is>
      </c>
      <c r="AD236" t="inlineStr">
        <is>
          <t/>
        </is>
      </c>
      <c r="AE236" t="inlineStr">
        <is>
          <t>droit de résiliation</t>
        </is>
      </c>
      <c r="AF236" t="inlineStr">
        <is>
          <t>3</t>
        </is>
      </c>
      <c r="AG236" t="inlineStr">
        <is>
          <t/>
        </is>
      </c>
      <c r="AH236" t="inlineStr">
        <is>
          <t/>
        </is>
      </c>
      <c r="AI236" t="inlineStr">
        <is>
          <t/>
        </is>
      </c>
      <c r="AJ236" t="inlineStr">
        <is>
          <t/>
        </is>
      </c>
      <c r="AK236" t="inlineStr">
        <is>
          <t>pravo otkaza|pravo raskida</t>
        </is>
      </c>
      <c r="AL236" t="inlineStr">
        <is>
          <t>4|4</t>
        </is>
      </c>
      <c r="AM236" t="inlineStr">
        <is>
          <t>|</t>
        </is>
      </c>
      <c r="AN236" t="inlineStr">
        <is>
          <t>felmondási jog</t>
        </is>
      </c>
      <c r="AO236" t="inlineStr">
        <is>
          <t>3</t>
        </is>
      </c>
      <c r="AP236" t="inlineStr">
        <is>
          <t/>
        </is>
      </c>
      <c r="AQ236" t="inlineStr">
        <is>
          <t>diritto di recesso</t>
        </is>
      </c>
      <c r="AR236" t="inlineStr">
        <is>
          <t>3</t>
        </is>
      </c>
      <c r="AS236" t="inlineStr">
        <is>
          <t/>
        </is>
      </c>
      <c r="AT236" t="inlineStr">
        <is>
          <t>teisė nutrauktį sutartį</t>
        </is>
      </c>
      <c r="AU236" t="inlineStr">
        <is>
          <t>3</t>
        </is>
      </c>
      <c r="AV236" t="inlineStr">
        <is>
          <t/>
        </is>
      </c>
      <c r="AW236" t="inlineStr">
        <is>
          <t>izbeigšanas tiesības</t>
        </is>
      </c>
      <c r="AX236" t="inlineStr">
        <is>
          <t>3</t>
        </is>
      </c>
      <c r="AY236" t="inlineStr">
        <is>
          <t/>
        </is>
      </c>
      <c r="AZ236" t="inlineStr">
        <is>
          <t>dritt tat-terminazzjoni</t>
        </is>
      </c>
      <c r="BA236" t="inlineStr">
        <is>
          <t>3</t>
        </is>
      </c>
      <c r="BB236" t="inlineStr">
        <is>
          <t/>
        </is>
      </c>
      <c r="BC236" t="inlineStr">
        <is>
          <t>beëindigingsrecht</t>
        </is>
      </c>
      <c r="BD236" t="inlineStr">
        <is>
          <t>3</t>
        </is>
      </c>
      <c r="BE236" t="inlineStr">
        <is>
          <t/>
        </is>
      </c>
      <c r="BF236" t="inlineStr">
        <is>
          <t>prawo do wypowiedzenia umowy</t>
        </is>
      </c>
      <c r="BG236" t="inlineStr">
        <is>
          <t>3</t>
        </is>
      </c>
      <c r="BH236" t="inlineStr">
        <is>
          <t/>
        </is>
      </c>
      <c r="BI236" t="inlineStr">
        <is>
          <t>direito de rescisão</t>
        </is>
      </c>
      <c r="BJ236" t="inlineStr">
        <is>
          <t>3</t>
        </is>
      </c>
      <c r="BK236" t="inlineStr">
        <is>
          <t/>
        </is>
      </c>
      <c r="BL236" t="inlineStr">
        <is>
          <t>drept de încetare</t>
        </is>
      </c>
      <c r="BM236" t="inlineStr">
        <is>
          <t>3</t>
        </is>
      </c>
      <c r="BN236" t="inlineStr">
        <is>
          <t/>
        </is>
      </c>
      <c r="BO236" t="inlineStr">
        <is>
          <t>právo ukončiť zmluvu</t>
        </is>
      </c>
      <c r="BP236" t="inlineStr">
        <is>
          <t>3</t>
        </is>
      </c>
      <c r="BQ236" t="inlineStr">
        <is>
          <t/>
        </is>
      </c>
      <c r="BR236" t="inlineStr">
        <is>
          <t>pravica do odpovedi</t>
        </is>
      </c>
      <c r="BS236" t="inlineStr">
        <is>
          <t>3</t>
        </is>
      </c>
      <c r="BT236" t="inlineStr">
        <is>
          <t/>
        </is>
      </c>
      <c r="BU236" t="inlineStr">
        <is>
          <t/>
        </is>
      </c>
      <c r="BV236" t="inlineStr">
        <is>
          <t/>
        </is>
      </c>
      <c r="BW236" t="inlineStr">
        <is>
          <t/>
        </is>
      </c>
      <c r="BX236" t="inlineStr">
        <is>
          <t/>
        </is>
      </c>
      <c r="BY236" t="inlineStr">
        <is>
          <t>právo ukončit smlouvu, právo na urychlení, závěrečné vypořádání, 
vzájemné započtení nebo netting závazků nebo jakékoli podobné 
ustanovení, jež pozastavuje, mění nebo ruší povinnost smluvní strany, 
nebo ustanovení bránící tomu, aby ze smlouvy vznikla povinnost, která by
 jinak vznikla</t>
        </is>
      </c>
      <c r="BZ236" t="inlineStr">
        <is>
          <t>retten til at opsige en kontrakt, retten til at fremskynde, afslutte, modregne eller nette forpligtelser og enhver lignende bestemmelse, der suspenderer, ændrer eller ophæver en kontraktparts forpligtelse eller en bestemmelse, der forhindrer en kontraktlig forpligtelse, som ellers ville opstå, i at opstå</t>
        </is>
      </c>
      <c r="CA236" t="inlineStr">
        <is>
          <t>Recht, einen Vertrag zu kündigen, das Recht auf vorzeitige Fälligstellung, Beendigung, Aufrechnung oder Saldierung von Verbindlichkeiten oder eine ähnliche Bestimmung, die gestattet oder bewirkt, dass eine Verpflichtung einer Vertragspartei ausgesetzt wird, geändert wird oder erlischt, oder eine Bestimmung, durch die eine normalerweise entstehende vertragliche Verpflichtung nicht mehr entstehen kann</t>
        </is>
      </c>
      <c r="CB236" t="inlineStr">
        <is>
          <t>το δικαίωμα καταγγελίας μιας σύμβασης, το δικαίωμα επίσπευσης, εκκαθάρισης (close out), αλληλοσυμψηφισμού (set-off) ή συμψηφισμού των υποχρεώσεων, ή κάθε παρόμοια διάταξη που αναστέλλει, τροποποιεί ή εξαλείφει υποχρέωση ενός συμβαλλόμενου μέρους της σύμβασης, ή διάταξη η οποία εμποδίζει τη γένεση, στο πλαίσιο της σύμβασης, υποχρέωσης η οποία διαφορετικά θα είχε προκύψει</t>
        </is>
      </c>
      <c r="CC236" t="inlineStr">
        <is>
          <t>a right to terminate a contract, a right to accelerate, close out, set-off or net obligations or any similar provision that suspends, modifies or extinguishes an obligation of a party to the contract or a provision that prevents an obligation under the contract from arising that would otherwise arise</t>
        </is>
      </c>
      <c r="CD236" t="inlineStr">
        <is>
          <t>Derecho a resolver o rescindir un contrato, derecho de vencimiento anticipado, liquidación o compensación de obligaciones o cualquier otra disposición similar que suspenda, modifique o extinga una obligación de una parte en el contrato, o disposición que impida que se materialice una obligación derivada del contrato que, de otro modo, se habría materializado.</t>
        </is>
      </c>
      <c r="CE236" t="inlineStr">
        <is>
          <t>õigus leping üles öelda, õigus nõuda kohustuste täitmise kiirendamist või lõpuleviimist või nende mahakandmist või tasaarvestamist, või netokohustuse väljatoomist või mis tahes sarnane säte, mis näeb ette lepingupoole kohustuse edasilükkamise, muutmise või kustutamise, või säte, mis takistab tekkimast sellist lepingust tulenevat kohustust, mis muul juhul tekiks</t>
        </is>
      </c>
      <c r="CF236" t="inlineStr">
        <is>
          <t/>
        </is>
      </c>
      <c r="CG236" t="inlineStr">
        <is>
          <t>droit de résilier un contrat, d’anticiper l’exigibilité, de liquider ou de compenser des obligations, ainsi que toute disposition similaire prévoyant la suspension, la modification ou l’extinction d’une obligation imposée à une partie au contrat ou une disposition empêchant la survenance d’une obligation résultant du contrat qui surviendrait en l’absence de cette disposition</t>
        </is>
      </c>
      <c r="CH236" t="inlineStr">
        <is>
          <t/>
        </is>
      </c>
      <c r="CI236" t="inlineStr">
        <is>
          <t>pravo na otkaz ugovora, pravo na prijevremeno ispunjenje, otkaz ili prijeboj obveze ili bilo koja slična odredba kojom se suspendira, mijenja ili gasi neka obveza ugovorne strane ili odredba kojom se sprječava nastanak neke obveze iz ugovora koja bi inače nastala</t>
        </is>
      </c>
      <c r="CJ236" t="inlineStr">
        <is>
          <t>a szerződés felmondására
irányuló jog, a kötelezettségek
esedékességének előrehozására, lezárására, egymással szemben való elszámolására
vagy nettósítására irányuló jog vagy az egyik szerződő fél fizetési kötelezettségét felfüggesztő,
módosító vagy megszüntető bármely hasonló rendelkezés, illetve olyan
rendelkezés, amely megakadályozza egy szerződés szerinti kötelezettség esedékessé
válását, és amely kötelezettség ilyen rendelkezés hiányában esedékessé válna</t>
        </is>
      </c>
      <c r="CK236" t="inlineStr">
        <is>
          <t>facoltà concessa al consumatore di poter unilateralmente sciogliere il vincolo contrattuale restituendo il bene acquistato (o revocando l'ordine) e conseguentemente ottenendo la restituzione del prezzo pagato</t>
        </is>
      </c>
      <c r="CL236" t="inlineStr">
        <is>
          <t>teisė nutraukti sutartį, teisė paankstinti, užbaigti, įskaityti arba užskaityti įsipareigojimus arba visos panašios nuostatos, kuriomis sustabdomas, keičiamas arba panaikinamas sutarties šalies įsipareigojimas, arba nuostata, dėl kurios neatsiranda pareiga pagal sutartį, nors kitomis aplinkybėmis ji atsirastų</t>
        </is>
      </c>
      <c r="CM236" t="inlineStr">
        <is>
          <t>tiesības izbeigt līgumu, tiesības paātrināt saistību izpildi, likvidēt, savstarpēji dzēst vai savstarpēji ieskaitīt saistības vai jebkurš līdzīgs noteikums, ar ko aptur, maina vai dzēš līgumslēdzējas puses saistības, vai noteikums, kurš novērš saistību rašanos saskaņā ar līgumu, kas citādi rastos</t>
        </is>
      </c>
      <c r="CN236" t="inlineStr">
        <is>
          <t>dritt li jiġi terminat kuntratt, dritt sabiex jaċċellera, jagħlaq, ipaċi jew iġib għall-valur nett obbligazzjonijiet jew kwalunkwe dispożizzjoni simili li tissospendi, timmodifika jew ittemm obbligu ta' parti għall-kuntratt jew dispożizzjoni li timpedixxi li jirriżulta obbligu taħt il-kuntratt li f'sitwazzjonijiet oħra kien jirriżulta</t>
        </is>
      </c>
      <c r="CO236" t="inlineStr">
        <is>
          <t>een recht om een contract te beëindigen, een recht om verplichtingen te versnellen, voortijdig te beëindigen of te verrekenen, dan wel een eventuele soortgelijke bepaling die een verplichting van een partij bij het contract opschort, wijzigt of nietig verklaart of een bepaling die het ontstaan belet van een verplichting uit hoofde van het contract die anders zou zijn ontstaan</t>
        </is>
      </c>
      <c r="CP236" t="inlineStr">
        <is>
          <t>prawo do wypowiedzenia umowy, prawo do przyspieszenia terminu wymagalności, zamknięcia, potrącenia lub kompensowania zobowiązań, jak również wszelkie podobne postanowienia, które skutkują zawieszeniem, zmianą lub wygaśnięciem zobowiązania strony umowy, lub postanowienia, które uniemożliwiają powstanie na mocy umowy zobowiązania, które powstałoby w innej sytuacji</t>
        </is>
      </c>
      <c r="CQ236" t="inlineStr">
        <is>
          <t>O direito de rescindir um contrato, o direito de
antecipação, liquidação, compensação ou novação de obrigações, ou qualquer
outra disposição similar que suspenda, modifique ou extinga uma obrigação de
uma das partes do contrato, ou uma disposição que evite a criação de uma
obrigação resultante do contrato que ocorreria na falta dessa disposição.</t>
        </is>
      </c>
      <c r="CR236" t="inlineStr">
        <is>
          <t>dreptul de a înceta un contract, dreptul de a accelera, lichida ori compensa obligații sau orice clauză similară care suspendă, modifică sau stinge o obligație a uneia dintre părțile la contract sau o clauză care împiedică nașterea unei obligații în temeiul contractului, obligație care ar s-ar fi născut în absența acesteia</t>
        </is>
      </c>
      <c r="CS236" t="inlineStr">
        <is>
          <t>právo ukončiť zmluvu, právo na urýchlenie, konečné zúčtovanie, vzájomné započítanie, vyrovnanie alebo získanie povinností ako získať čistý zisk so záväzkov alebo akékoľvek podobné ustanovenie, ktorým sa povinnosť zmluvnej strany pozastavuje, upravuje alebo anuluje, alebo tiež ustanovenie, ktorým sa zabraňuje vzniku zmluvnej povinnosti, ktorá by inak vznikla</t>
        </is>
      </c>
      <c r="CT236" t="inlineStr">
        <is>
          <t>pravica do
odpovedi pogodbe, pravica do takojšnje zapadlosti, predčasnega prenehanja
pogodbe s pobotom, poravnave ali pobota obveznosti ali katera koli podobna določba,
na podlagi katere se odloži, spremeni ali ukine obveznost pogodbene stranke,
ali določba, ki preprečuje nastanek obveznosti v okviru pogodbe, ki bi sicer
nastala</t>
        </is>
      </c>
      <c r="CU236" t="inlineStr">
        <is>
          <t/>
        </is>
      </c>
    </row>
    <row r="237">
      <c r="A237" s="1" t="str">
        <f>HYPERLINK("https://iate.europa.eu/entry/result/1104260/all", "1104260")</f>
        <v>1104260</v>
      </c>
      <c r="B237" t="inlineStr">
        <is>
          <t>TRADE;FINANCE</t>
        </is>
      </c>
      <c r="C237" t="inlineStr">
        <is>
          <t>TRADE|consumption;FINANCE|financial institutions and credit|credit</t>
        </is>
      </c>
      <c r="D237" t="inlineStr">
        <is>
          <t>потребителски кредит|потребителски заем</t>
        </is>
      </c>
      <c r="E237" t="inlineStr">
        <is>
          <t>4|3</t>
        </is>
      </c>
      <c r="F237" t="inlineStr">
        <is>
          <t>|</t>
        </is>
      </c>
      <c r="G237" t="inlineStr">
        <is>
          <t>spotřebitelský úvěr</t>
        </is>
      </c>
      <c r="H237" t="inlineStr">
        <is>
          <t>3</t>
        </is>
      </c>
      <c r="I237" t="inlineStr">
        <is>
          <t/>
        </is>
      </c>
      <c r="J237" t="inlineStr">
        <is>
          <t>konsumptionskredit|forbrugslån|forbrugerkredit|konsumkredit</t>
        </is>
      </c>
      <c r="K237" t="inlineStr">
        <is>
          <t>3|3|4|3</t>
        </is>
      </c>
      <c r="L237" t="inlineStr">
        <is>
          <t>|||</t>
        </is>
      </c>
      <c r="M237" t="inlineStr">
        <is>
          <t>Verbraucherkredit|Kundenkredit|Konsumtivkredit|Konsumentenkredit|Konsumkredit</t>
        </is>
      </c>
      <c r="N237" t="inlineStr">
        <is>
          <t>3|3|3|3|3</t>
        </is>
      </c>
      <c r="O237" t="inlineStr">
        <is>
          <t>||||</t>
        </is>
      </c>
      <c r="P237" t="inlineStr">
        <is>
          <t>πίστωση στην κατανάλωση|καταναλωτική πίστη|καταναλωτική πίστωση|καταναλωτικό δάνειο</t>
        </is>
      </c>
      <c r="Q237" t="inlineStr">
        <is>
          <t>1|3|3|3</t>
        </is>
      </c>
      <c r="R237" t="inlineStr">
        <is>
          <t>|||</t>
        </is>
      </c>
      <c r="S237" t="inlineStr">
        <is>
          <t>consumer credit|consumer financing|consumer loan|consumer finance|consumer lending</t>
        </is>
      </c>
      <c r="T237" t="inlineStr">
        <is>
          <t>3|1|3|1|3</t>
        </is>
      </c>
      <c r="U237" t="inlineStr">
        <is>
          <t>||||</t>
        </is>
      </c>
      <c r="V237" t="inlineStr">
        <is>
          <t>crédito al consumo|crédito al consumidor</t>
        </is>
      </c>
      <c r="W237" t="inlineStr">
        <is>
          <t>4|1</t>
        </is>
      </c>
      <c r="X237" t="inlineStr">
        <is>
          <t>|</t>
        </is>
      </c>
      <c r="Y237" t="inlineStr">
        <is>
          <t>tarbijakrediit|tarbimislaen</t>
        </is>
      </c>
      <c r="Z237" t="inlineStr">
        <is>
          <t>3|3</t>
        </is>
      </c>
      <c r="AA237" t="inlineStr">
        <is>
          <t>|</t>
        </is>
      </c>
      <c r="AB237" t="inlineStr">
        <is>
          <t>kuluttajaluotto</t>
        </is>
      </c>
      <c r="AC237" t="inlineStr">
        <is>
          <t>3</t>
        </is>
      </c>
      <c r="AD237" t="inlineStr">
        <is>
          <t/>
        </is>
      </c>
      <c r="AE237" t="inlineStr">
        <is>
          <t>crédit de consommation|crédit à la consommation</t>
        </is>
      </c>
      <c r="AF237" t="inlineStr">
        <is>
          <t>3|3</t>
        </is>
      </c>
      <c r="AG237" t="inlineStr">
        <is>
          <t>|</t>
        </is>
      </c>
      <c r="AH237" t="inlineStr">
        <is>
          <t>creidmheas tomhaltóirí|creidmheas tomhaltais</t>
        </is>
      </c>
      <c r="AI237" t="inlineStr">
        <is>
          <t>3|3</t>
        </is>
      </c>
      <c r="AJ237" t="inlineStr">
        <is>
          <t>|</t>
        </is>
      </c>
      <c r="AK237" t="inlineStr">
        <is>
          <t>potrošački krediti</t>
        </is>
      </c>
      <c r="AL237" t="inlineStr">
        <is>
          <t>3</t>
        </is>
      </c>
      <c r="AM237" t="inlineStr">
        <is>
          <t/>
        </is>
      </c>
      <c r="AN237" t="inlineStr">
        <is>
          <t>fogyasztói hitel|fogyasztási kölcsön|fogyasztási hitel</t>
        </is>
      </c>
      <c r="AO237" t="inlineStr">
        <is>
          <t>4|4|4</t>
        </is>
      </c>
      <c r="AP237" t="inlineStr">
        <is>
          <t>|admitted|</t>
        </is>
      </c>
      <c r="AQ237" t="inlineStr">
        <is>
          <t>credito al consumo|credito al consumatore</t>
        </is>
      </c>
      <c r="AR237" t="inlineStr">
        <is>
          <t>3|3</t>
        </is>
      </c>
      <c r="AS237" t="inlineStr">
        <is>
          <t>|</t>
        </is>
      </c>
      <c r="AT237" t="inlineStr">
        <is>
          <t>vartojamosios paskolos|vartojimo kreditas</t>
        </is>
      </c>
      <c r="AU237" t="inlineStr">
        <is>
          <t>3|3</t>
        </is>
      </c>
      <c r="AV237" t="inlineStr">
        <is>
          <t>|</t>
        </is>
      </c>
      <c r="AW237" t="inlineStr">
        <is>
          <t>patēriņa kredīti</t>
        </is>
      </c>
      <c r="AX237" t="inlineStr">
        <is>
          <t>3</t>
        </is>
      </c>
      <c r="AY237" t="inlineStr">
        <is>
          <t/>
        </is>
      </c>
      <c r="AZ237" t="inlineStr">
        <is>
          <t>selfa għal konsum|self lill-konsumatur|kreditu għall-konsumatur</t>
        </is>
      </c>
      <c r="BA237" t="inlineStr">
        <is>
          <t>3|3|3</t>
        </is>
      </c>
      <c r="BB237" t="inlineStr">
        <is>
          <t>||</t>
        </is>
      </c>
      <c r="BC237" t="inlineStr">
        <is>
          <t>afbetalingskrediet|consumptief krediet|consumentenkrediet|verbruikskrediet</t>
        </is>
      </c>
      <c r="BD237" t="inlineStr">
        <is>
          <t>3|3|3|3</t>
        </is>
      </c>
      <c r="BE237" t="inlineStr">
        <is>
          <t>|||</t>
        </is>
      </c>
      <c r="BF237" t="inlineStr">
        <is>
          <t>kredyt konsumencki</t>
        </is>
      </c>
      <c r="BG237" t="inlineStr">
        <is>
          <t>3</t>
        </is>
      </c>
      <c r="BH237" t="inlineStr">
        <is>
          <t/>
        </is>
      </c>
      <c r="BI237" t="inlineStr">
        <is>
          <t>crédito ao consumo</t>
        </is>
      </c>
      <c r="BJ237" t="inlineStr">
        <is>
          <t>3</t>
        </is>
      </c>
      <c r="BK237" t="inlineStr">
        <is>
          <t/>
        </is>
      </c>
      <c r="BL237" t="inlineStr">
        <is>
          <t>credit de consum</t>
        </is>
      </c>
      <c r="BM237" t="inlineStr">
        <is>
          <t>3</t>
        </is>
      </c>
      <c r="BN237" t="inlineStr">
        <is>
          <t/>
        </is>
      </c>
      <c r="BO237" t="inlineStr">
        <is>
          <t>spotrebiteľský úver</t>
        </is>
      </c>
      <c r="BP237" t="inlineStr">
        <is>
          <t>3</t>
        </is>
      </c>
      <c r="BQ237" t="inlineStr">
        <is>
          <t/>
        </is>
      </c>
      <c r="BR237" t="inlineStr">
        <is>
          <t>potrošniško posojilo|potrošniški kredit</t>
        </is>
      </c>
      <c r="BS237" t="inlineStr">
        <is>
          <t>2|3</t>
        </is>
      </c>
      <c r="BT237" t="inlineStr">
        <is>
          <t>|</t>
        </is>
      </c>
      <c r="BU237" t="inlineStr">
        <is>
          <t/>
        </is>
      </c>
      <c r="BV237" t="inlineStr">
        <is>
          <t/>
        </is>
      </c>
      <c r="BW237" t="inlineStr">
        <is>
          <t/>
        </is>
      </c>
      <c r="BX237" t="inlineStr">
        <is>
          <t/>
        </is>
      </c>
      <c r="BY237" t="inlineStr">
        <is>
          <t>odložená
platba, peněžitá zápůjčka, úvěr nebo obdobná finanční služba poskytovaná nebo
zprostředkovaná spotřebiteli</t>
        </is>
      </c>
      <c r="BZ237" t="inlineStr">
        <is>
          <t/>
        </is>
      </c>
      <c r="CA237" t="inlineStr">
        <is>
          <t>Konsumentenkredite sind Kredite an Verbraucher zum Kauf von Gebrauchsgütern und bestimmten Dienstleistungen</t>
        </is>
      </c>
      <c r="CB237" t="inlineStr">
        <is>
          <t>τα καταναλωτικά δάνεια είναι τα δάνεια που παρέχονται σε καταναλωτές για την αγορά καταναλωτικών αγαθών και ορισμένων υπηρεσιών</t>
        </is>
      </c>
      <c r="CC237" t="inlineStr">
        <is>
          <t>short- and intermediate-term loans used to finance the purchase of commodities or services for personal consumption or to refinance debts incurred for such purposes</t>
        </is>
      </c>
      <c r="CD237" t="inlineStr">
        <is>
          <t>Contrato en que una persona física o jurídica en el ejercicio de su actividad, profesión u oficio concede o se compromete a conceder a un consumidor un crédito bajo la forma de pago aplazado, préstamo, apertura de crédito o cualquier medio equivalente de financiación, para satisfacer necesidades personales al margen de su actividad empresarial o profesional</t>
        </is>
      </c>
      <c r="CE237" t="inlineStr">
        <is>
          <t/>
        </is>
      </c>
      <c r="CF237" t="inlineStr">
        <is>
          <t>luotto, jonka elinkeinonharjoittaja (luotonantaja) sopimuksen mukaan myöntää tai lupaa myöntää kuluttajalle lainana, maksunlykkäyksenä tai muuna vastaavana taloudellisena järjestelynä</t>
        </is>
      </c>
      <c r="CG237" t="inlineStr">
        <is>
          <t>crédit consenti aux ménages pour leurs besoins courants et surtout pour l'acquisition de biens semi-durables</t>
        </is>
      </c>
      <c r="CH237" t="inlineStr">
        <is>
          <t/>
        </is>
      </c>
      <c r="CI237" t="inlineStr">
        <is>
          <t>zajmovi koji se odobravaju kućanstvima za namjene koje nisu povezane s njihovim poslom i zanimanjem</t>
        </is>
      </c>
      <c r="CJ237" t="inlineStr">
        <is>
          <t>a mindennapi élet szokásos használati tárgyainak megvásárlásához, javíttatásához, illetve szolgáltatások igénybevételéhez - a természetes személy részére - nyújtott kölcsön, valamint a felhasználási célhoz nem kötött kölcsön, ha a kölcsönt a természetes személy nem üzletszerű tevékenysége keretében veszi igénybe</t>
        </is>
      </c>
      <c r="CK237" t="inlineStr">
        <is>
          <t>i crediti al consumo sono i crediti concessi ai consumatori per l'acquisto di beni di consumo e di certi servizi</t>
        </is>
      </c>
      <c r="CL237" t="inlineStr">
        <is>
          <t>prekybos ar finansų įmonės atidėto mokėjimo ar paskolos pavidalu teikiamas kreditas vartotojui prekėms įsigyti</t>
        </is>
      </c>
      <c r="CM237" t="inlineStr">
        <is>
          <t/>
        </is>
      </c>
      <c r="CN237" t="inlineStr">
        <is>
          <t>ammont ta’ flus misluf lil individwu spiss fuq bażi mhux garantita għal skopijiet personali, familjari jew abitazzjonali</t>
        </is>
      </c>
      <c r="CO237" t="inlineStr">
        <is>
          <t>krediet dat door de verkrijger wordt aangewend om uitgaven ten behoeve van gebruiksgoederen te financieren; de meest voorkomende vorm is afbetalingskrediet, vrijwel uitsluitend gebruikt in de zin van consumptief krediet</t>
        </is>
      </c>
      <c r="CP237" t="inlineStr">
        <is>
          <t>kredyt w wysokości nie większej niż 255 550 zł albo równowartość tej kwoty w walucie innej niż waluta polska.</t>
        </is>
      </c>
      <c r="CQ237" t="inlineStr">
        <is>
          <t>Crédito concedido por um credor a uma pessoa singular para a aquisição de bens ou serviços com objectivos alheios à sua actividade comercial ou profissional.</t>
        </is>
      </c>
      <c r="CR237" t="inlineStr">
        <is>
          <t/>
        </is>
      </c>
      <c r="CS237" t="inlineStr">
        <is>
          <t>úver využiteľný na nákup akéhokoľvek tovaru poskytnutý veriteľom spotrebiteľovi</t>
        </is>
      </c>
      <c r="CT237" t="inlineStr">
        <is>
          <t/>
        </is>
      </c>
      <c r="CU237" t="inlineStr">
        <is>
          <t/>
        </is>
      </c>
    </row>
    <row r="238">
      <c r="A238" s="1" t="str">
        <f>HYPERLINK("https://iate.europa.eu/entry/result/3551741/all", "3551741")</f>
        <v>3551741</v>
      </c>
      <c r="B238" t="inlineStr">
        <is>
          <t>FINANCE</t>
        </is>
      </c>
      <c r="C238" t="inlineStr">
        <is>
          <t>FINANCE|financial institutions and credit|banking</t>
        </is>
      </c>
      <c r="D238" t="inlineStr">
        <is>
          <t/>
        </is>
      </c>
      <c r="E238" t="inlineStr">
        <is>
          <t/>
        </is>
      </c>
      <c r="F238" t="inlineStr">
        <is>
          <t/>
        </is>
      </c>
      <c r="G238" t="inlineStr">
        <is>
          <t/>
        </is>
      </c>
      <c r="H238" t="inlineStr">
        <is>
          <t/>
        </is>
      </c>
      <c r="I238" t="inlineStr">
        <is>
          <t/>
        </is>
      </c>
      <c r="J238" t="inlineStr">
        <is>
          <t/>
        </is>
      </c>
      <c r="K238" t="inlineStr">
        <is>
          <t/>
        </is>
      </c>
      <c r="L238" t="inlineStr">
        <is>
          <t/>
        </is>
      </c>
      <c r="M238" t="inlineStr">
        <is>
          <t/>
        </is>
      </c>
      <c r="N238" t="inlineStr">
        <is>
          <t/>
        </is>
      </c>
      <c r="O238" t="inlineStr">
        <is>
          <t/>
        </is>
      </c>
      <c r="P238" t="inlineStr">
        <is>
          <t/>
        </is>
      </c>
      <c r="Q238" t="inlineStr">
        <is>
          <t/>
        </is>
      </c>
      <c r="R238" t="inlineStr">
        <is>
          <t/>
        </is>
      </c>
      <c r="S238" t="inlineStr">
        <is>
          <t>commercial card</t>
        </is>
      </c>
      <c r="T238" t="inlineStr">
        <is>
          <t>3</t>
        </is>
      </c>
      <c r="U238" t="inlineStr">
        <is>
          <t/>
        </is>
      </c>
      <c r="V238" t="inlineStr">
        <is>
          <t/>
        </is>
      </c>
      <c r="W238" t="inlineStr">
        <is>
          <t/>
        </is>
      </c>
      <c r="X238" t="inlineStr">
        <is>
          <t/>
        </is>
      </c>
      <c r="Y238" t="inlineStr">
        <is>
          <t/>
        </is>
      </c>
      <c r="Z238" t="inlineStr">
        <is>
          <t/>
        </is>
      </c>
      <c r="AA238" t="inlineStr">
        <is>
          <t/>
        </is>
      </c>
      <c r="AB238" t="inlineStr">
        <is>
          <t>yrityskortti</t>
        </is>
      </c>
      <c r="AC238" t="inlineStr">
        <is>
          <t>3</t>
        </is>
      </c>
      <c r="AD238" t="inlineStr">
        <is>
          <t/>
        </is>
      </c>
      <c r="AE238" t="inlineStr">
        <is>
          <t>carte commerciale</t>
        </is>
      </c>
      <c r="AF238" t="inlineStr">
        <is>
          <t>2</t>
        </is>
      </c>
      <c r="AG238" t="inlineStr">
        <is>
          <t/>
        </is>
      </c>
      <c r="AH238" t="inlineStr">
        <is>
          <t/>
        </is>
      </c>
      <c r="AI238" t="inlineStr">
        <is>
          <t/>
        </is>
      </c>
      <c r="AJ238" t="inlineStr">
        <is>
          <t/>
        </is>
      </c>
      <c r="AK238" t="inlineStr">
        <is>
          <t/>
        </is>
      </c>
      <c r="AL238" t="inlineStr">
        <is>
          <t/>
        </is>
      </c>
      <c r="AM238" t="inlineStr">
        <is>
          <t/>
        </is>
      </c>
      <c r="AN238" t="inlineStr">
        <is>
          <t>üzleti kártya</t>
        </is>
      </c>
      <c r="AO238" t="inlineStr">
        <is>
          <t>3</t>
        </is>
      </c>
      <c r="AP238" t="inlineStr">
        <is>
          <t/>
        </is>
      </c>
      <c r="AQ238" t="inlineStr">
        <is>
          <t>carta aziendale</t>
        </is>
      </c>
      <c r="AR238" t="inlineStr">
        <is>
          <t>3</t>
        </is>
      </c>
      <c r="AS238" t="inlineStr">
        <is>
          <t/>
        </is>
      </c>
      <c r="AT238" t="inlineStr">
        <is>
          <t/>
        </is>
      </c>
      <c r="AU238" t="inlineStr">
        <is>
          <t/>
        </is>
      </c>
      <c r="AV238" t="inlineStr">
        <is>
          <t/>
        </is>
      </c>
      <c r="AW238" t="inlineStr">
        <is>
          <t>komerckarte</t>
        </is>
      </c>
      <c r="AX238" t="inlineStr">
        <is>
          <t>3</t>
        </is>
      </c>
      <c r="AY238" t="inlineStr">
        <is>
          <t/>
        </is>
      </c>
      <c r="AZ238" t="inlineStr">
        <is>
          <t/>
        </is>
      </c>
      <c r="BA238" t="inlineStr">
        <is>
          <t/>
        </is>
      </c>
      <c r="BB238" t="inlineStr">
        <is>
          <t/>
        </is>
      </c>
      <c r="BC238" t="inlineStr">
        <is>
          <t/>
        </is>
      </c>
      <c r="BD238" t="inlineStr">
        <is>
          <t/>
        </is>
      </c>
      <c r="BE238" t="inlineStr">
        <is>
          <t/>
        </is>
      </c>
      <c r="BF238" t="inlineStr">
        <is>
          <t>karta biznesowa</t>
        </is>
      </c>
      <c r="BG238" t="inlineStr">
        <is>
          <t>3</t>
        </is>
      </c>
      <c r="BH238" t="inlineStr">
        <is>
          <t/>
        </is>
      </c>
      <c r="BI238" t="inlineStr">
        <is>
          <t/>
        </is>
      </c>
      <c r="BJ238" t="inlineStr">
        <is>
          <t/>
        </is>
      </c>
      <c r="BK238" t="inlineStr">
        <is>
          <t/>
        </is>
      </c>
      <c r="BL238" t="inlineStr">
        <is>
          <t/>
        </is>
      </c>
      <c r="BM238" t="inlineStr">
        <is>
          <t/>
        </is>
      </c>
      <c r="BN238" t="inlineStr">
        <is>
          <t/>
        </is>
      </c>
      <c r="BO238" t="inlineStr">
        <is>
          <t/>
        </is>
      </c>
      <c r="BP238" t="inlineStr">
        <is>
          <t/>
        </is>
      </c>
      <c r="BQ238" t="inlineStr">
        <is>
          <t/>
        </is>
      </c>
      <c r="BR238" t="inlineStr">
        <is>
          <t>komercialna kartica</t>
        </is>
      </c>
      <c r="BS238" t="inlineStr">
        <is>
          <t>1</t>
        </is>
      </c>
      <c r="BT238" t="inlineStr">
        <is>
          <t/>
        </is>
      </c>
      <c r="BU238" t="inlineStr">
        <is>
          <t/>
        </is>
      </c>
      <c r="BV238" t="inlineStr">
        <is>
          <t/>
        </is>
      </c>
      <c r="BW238" t="inlineStr">
        <is>
          <t/>
        </is>
      </c>
      <c r="BX238" t="inlineStr">
        <is>
          <t/>
        </is>
      </c>
      <c r="BY238" t="inlineStr">
        <is>
          <t/>
        </is>
      </c>
      <c r="BZ238" t="inlineStr">
        <is>
          <t/>
        </is>
      </c>
      <c r="CA238" t="inlineStr">
        <is>
          <t/>
        </is>
      </c>
      <c r="CB238" t="inlineStr">
        <is>
          <t/>
        </is>
      </c>
      <c r="CC238" t="inlineStr">
        <is>
          <t>any card-based payment instrument issued to undertakings or public sector entities or self-employed natural persons which is limited in use for business expenses where the payments made with such cards are charged directly to the account of the undertaking or public sector entity or self-employed natural person</t>
        </is>
      </c>
      <c r="CD238" t="inlineStr">
        <is>
          <t/>
        </is>
      </c>
      <c r="CE238" t="inlineStr">
        <is>
          <t/>
        </is>
      </c>
      <c r="CF238" t="inlineStr">
        <is>
          <t>mikä tahansa yrityksille tai julkisyhteisöille tai julkisoikeudellisille laitoksille myönnetty maksukortti, jonka käyttö on rajattu työntekijöiden tai virkamiesten työtehtäviin liittyviin kuluihin, tai liiketoimintaa harjoittaville itsenäisinä ammatinharjoittajina toimiville luonnollisille henkilöille myönnettävä kortti, jonka käyttö on rajattu itsenäisten ammatinharjoittajien tai heidän työntekijöidensä työtehtäviin liittyviin kuluihin</t>
        </is>
      </c>
      <c r="CG238" t="inlineStr">
        <is>
          <t>tout
instrument de paiement lié à une carte, délivré à des entreprises, à des
organismes publics ou à des personnes physiques exerçant une activité
indépendante, dont l'utilisation est limitée aux frais professionnels, les
paiements effectués au moyen de ce type de cartes étant directement facturés au
compte de l'entreprise, de l'organisme public ou de la personne physique exerçant
une activité indépendante</t>
        </is>
      </c>
      <c r="CH238" t="inlineStr">
        <is>
          <t/>
        </is>
      </c>
      <c r="CI238" t="inlineStr">
        <is>
          <t/>
        </is>
      </c>
      <c r="CJ238" t="inlineStr">
        <is>
          <t>minden olyan, vállalkozások, közszektorbeli intézmények vagy önálló 
vállalkozó természetes személyek részére kibocsátott, kártyaalapú 
készpénz-helyettesítő fizetési eszköz, amelynek használata az üzleti 
költségekre korlátozódik, amennyiben az ilyen kártyával végzett fizetés 
összegével közvetlenül a vállalkozás, a közszektorbeli intézmény, 
illetve az önálló vállalkozó természetes személy számláját terhelik meg</t>
        </is>
      </c>
      <c r="CK238" t="inlineStr">
        <is>
          <t>strumento di pagamento basato su carta emesso a
favore di imprese o enti del settore pubblico o professionisti per uso limitato
alle spese aziendali in cui i pagamenti sono imputati direttamente al conto dell'impresa o dell'ente del
settore pubblico o del professionista</t>
        </is>
      </c>
      <c r="CL238" t="inlineStr">
        <is>
          <t/>
        </is>
      </c>
      <c r="CM238" t="inlineStr">
        <is>
          <t>jebkāds kartei piesaistīts maksājumu instruments, kas izdots uzņēmumiem vai publiskā sektora struktūrām, vai pašnodarbinātām fiziskām personām un ko izmanto vienīgi attiecībā uz darījumdarbības izdevumiem, ja maksājumus, kas veikti ar šādām kartēm, tieši iekasē no uzņēmuma vai publiskā sektora struktūras vai pašnodarbinātas fiziskas personas konta</t>
        </is>
      </c>
      <c r="CN238" t="inlineStr">
        <is>
          <t/>
        </is>
      </c>
      <c r="CO238" t="inlineStr">
        <is>
          <t/>
        </is>
      </c>
      <c r="CP238" t="inlineStr">
        <is>
          <t>karta płatnicza wydawana na rzecz przedsiębiorstw lub jednostek sektora publicznego, której wykorzystanie jest ograniczone do wydatków służbowych zatrudnionych osób lub urzędników, bądź też karta wydawana na rzecz osób fizycznych pracujących na własny rachunek i prowadzących działalność gospodarczą, której wykorzystanie jest ograniczone do wydatków związanych z działalnością tych osób fizycznych pracujących na własny rachunek lub osób przez nie zatrudnionych</t>
        </is>
      </c>
      <c r="CQ238" t="inlineStr">
        <is>
          <t/>
        </is>
      </c>
      <c r="CR238" t="inlineStr">
        <is>
          <t/>
        </is>
      </c>
      <c r="CS238" t="inlineStr">
        <is>
          <t/>
        </is>
      </c>
      <c r="CT238" t="inlineStr">
        <is>
          <t/>
        </is>
      </c>
      <c r="CU238" t="inlineStr">
        <is>
          <t/>
        </is>
      </c>
    </row>
    <row r="239">
      <c r="A239" s="1" t="str">
        <f>HYPERLINK("https://iate.europa.eu/entry/result/3565527/all", "3565527")</f>
        <v>3565527</v>
      </c>
      <c r="B239" t="inlineStr">
        <is>
          <t>FINANCE</t>
        </is>
      </c>
      <c r="C239" t="inlineStr">
        <is>
          <t>FINANCE</t>
        </is>
      </c>
      <c r="D239" t="inlineStr">
        <is>
          <t>записан и непоискан капитал</t>
        </is>
      </c>
      <c r="E239" t="inlineStr">
        <is>
          <t>3</t>
        </is>
      </c>
      <c r="F239" t="inlineStr">
        <is>
          <t/>
        </is>
      </c>
      <c r="G239" t="inlineStr">
        <is>
          <t>nesplacený upsaný kapitál</t>
        </is>
      </c>
      <c r="H239" t="inlineStr">
        <is>
          <t>3</t>
        </is>
      </c>
      <c r="I239" t="inlineStr">
        <is>
          <t/>
        </is>
      </c>
      <c r="J239" t="inlineStr">
        <is>
          <t/>
        </is>
      </c>
      <c r="K239" t="inlineStr">
        <is>
          <t/>
        </is>
      </c>
      <c r="L239" t="inlineStr">
        <is>
          <t/>
        </is>
      </c>
      <c r="M239" t="inlineStr">
        <is>
          <t>noch nicht eingefordertes zugesagtes Kapital</t>
        </is>
      </c>
      <c r="N239" t="inlineStr">
        <is>
          <t>3</t>
        </is>
      </c>
      <c r="O239" t="inlineStr">
        <is>
          <t/>
        </is>
      </c>
      <c r="P239" t="inlineStr">
        <is>
          <t>μη καταβεβλημένο δεσμευμένο κεφάλαιο</t>
        </is>
      </c>
      <c r="Q239" t="inlineStr">
        <is>
          <t>3</t>
        </is>
      </c>
      <c r="R239" t="inlineStr">
        <is>
          <t/>
        </is>
      </c>
      <c r="S239" t="inlineStr">
        <is>
          <t>uncalled committed capital</t>
        </is>
      </c>
      <c r="T239" t="inlineStr">
        <is>
          <t>3</t>
        </is>
      </c>
      <c r="U239" t="inlineStr">
        <is>
          <t/>
        </is>
      </c>
      <c r="V239" t="inlineStr">
        <is>
          <t>patrimonio comprometido no desembolsado|capital suscrito y no desembolsado</t>
        </is>
      </c>
      <c r="W239" t="inlineStr">
        <is>
          <t>3|3</t>
        </is>
      </c>
      <c r="X239" t="inlineStr">
        <is>
          <t>|</t>
        </is>
      </c>
      <c r="Y239" t="inlineStr">
        <is>
          <t/>
        </is>
      </c>
      <c r="Z239" t="inlineStr">
        <is>
          <t/>
        </is>
      </c>
      <c r="AA239" t="inlineStr">
        <is>
          <t/>
        </is>
      </c>
      <c r="AB239" t="inlineStr">
        <is>
          <t/>
        </is>
      </c>
      <c r="AC239" t="inlineStr">
        <is>
          <t/>
        </is>
      </c>
      <c r="AD239" t="inlineStr">
        <is>
          <t/>
        </is>
      </c>
      <c r="AE239" t="inlineStr">
        <is>
          <t>capital souscrit non appelé</t>
        </is>
      </c>
      <c r="AF239" t="inlineStr">
        <is>
          <t>3</t>
        </is>
      </c>
      <c r="AG239" t="inlineStr">
        <is>
          <t/>
        </is>
      </c>
      <c r="AH239" t="inlineStr">
        <is>
          <t>caipiteal geallta neamhghlaoite</t>
        </is>
      </c>
      <c r="AI239" t="inlineStr">
        <is>
          <t>3</t>
        </is>
      </c>
      <c r="AJ239" t="inlineStr">
        <is>
          <t/>
        </is>
      </c>
      <c r="AK239" t="inlineStr">
        <is>
          <t/>
        </is>
      </c>
      <c r="AL239" t="inlineStr">
        <is>
          <t/>
        </is>
      </c>
      <c r="AM239" t="inlineStr">
        <is>
          <t/>
        </is>
      </c>
      <c r="AN239" t="inlineStr">
        <is>
          <t>le nem hívott tőke</t>
        </is>
      </c>
      <c r="AO239" t="inlineStr">
        <is>
          <t>3</t>
        </is>
      </c>
      <c r="AP239" t="inlineStr">
        <is>
          <t/>
        </is>
      </c>
      <c r="AQ239" t="inlineStr">
        <is>
          <t>capitale sottoscritto non richiamato</t>
        </is>
      </c>
      <c r="AR239" t="inlineStr">
        <is>
          <t>3</t>
        </is>
      </c>
      <c r="AS239" t="inlineStr">
        <is>
          <t/>
        </is>
      </c>
      <c r="AT239" t="inlineStr">
        <is>
          <t/>
        </is>
      </c>
      <c r="AU239" t="inlineStr">
        <is>
          <t/>
        </is>
      </c>
      <c r="AV239" t="inlineStr">
        <is>
          <t/>
        </is>
      </c>
      <c r="AW239" t="inlineStr">
        <is>
          <t>nepieprasītais iemaksājamais kapitāls</t>
        </is>
      </c>
      <c r="AX239" t="inlineStr">
        <is>
          <t>3</t>
        </is>
      </c>
      <c r="AY239" t="inlineStr">
        <is>
          <t/>
        </is>
      </c>
      <c r="AZ239" t="inlineStr">
        <is>
          <t>kapital impenjat mhux imħallas</t>
        </is>
      </c>
      <c r="BA239" t="inlineStr">
        <is>
          <t>2</t>
        </is>
      </c>
      <c r="BB239" t="inlineStr">
        <is>
          <t/>
        </is>
      </c>
      <c r="BC239" t="inlineStr">
        <is>
          <t/>
        </is>
      </c>
      <c r="BD239" t="inlineStr">
        <is>
          <t/>
        </is>
      </c>
      <c r="BE239" t="inlineStr">
        <is>
          <t/>
        </is>
      </c>
      <c r="BF239" t="inlineStr">
        <is>
          <t>niewniesiony kapitał zadeklarowany</t>
        </is>
      </c>
      <c r="BG239" t="inlineStr">
        <is>
          <t>2</t>
        </is>
      </c>
      <c r="BH239" t="inlineStr">
        <is>
          <t/>
        </is>
      </c>
      <c r="BI239" t="inlineStr">
        <is>
          <t>capital subscrito não realizado</t>
        </is>
      </c>
      <c r="BJ239" t="inlineStr">
        <is>
          <t>3</t>
        </is>
      </c>
      <c r="BK239" t="inlineStr">
        <is>
          <t/>
        </is>
      </c>
      <c r="BL239" t="inlineStr">
        <is>
          <t>capital angajat nevărsat</t>
        </is>
      </c>
      <c r="BM239" t="inlineStr">
        <is>
          <t>3</t>
        </is>
      </c>
      <c r="BN239" t="inlineStr">
        <is>
          <t/>
        </is>
      </c>
      <c r="BO239" t="inlineStr">
        <is>
          <t>nevyplatený viazaný kapitál</t>
        </is>
      </c>
      <c r="BP239" t="inlineStr">
        <is>
          <t>3</t>
        </is>
      </c>
      <c r="BQ239" t="inlineStr">
        <is>
          <t/>
        </is>
      </c>
      <c r="BR239" t="inlineStr">
        <is>
          <t>nevpoklicani zavezani kapital</t>
        </is>
      </c>
      <c r="BS239" t="inlineStr">
        <is>
          <t>1</t>
        </is>
      </c>
      <c r="BT239" t="inlineStr">
        <is>
          <t/>
        </is>
      </c>
      <c r="BU239" t="inlineStr">
        <is>
          <t/>
        </is>
      </c>
      <c r="BV239" t="inlineStr">
        <is>
          <t/>
        </is>
      </c>
      <c r="BW239" t="inlineStr">
        <is>
          <t/>
        </is>
      </c>
      <c r="BX239" t="inlineStr">
        <is>
          <t>все още неплатено, но поето задължение, съгласно което лице се задължава
да придобие участие или да внесе капитал във фонд за рисков капитал</t>
        </is>
      </c>
      <c r="BY239" t="inlineStr">
        <is>
          <t/>
        </is>
      </c>
      <c r="BZ239" t="inlineStr">
        <is>
          <t/>
        </is>
      </c>
      <c r="CA239" t="inlineStr">
        <is>
          <t>Teil des Kapitals, dessen Einzahlung noch nicht eingefordert ist, aber der Unternehmung auf lange Sicht von Gesellschaftern oder Darlehensgebern zur Verfügung gestellt worden ist</t>
        </is>
      </c>
      <c r="CB239" t="inlineStr">
        <is>
          <t>κεφάλαιο το οποίο προβλέπεται να επενδυθεί από έναν επενδυτή σε ένα ταμείο, βάσει συμφωνίας μεταξύ των δύο μερών, αλλά το οποίο δεν έχει καταβληθεί ακόμη</t>
        </is>
      </c>
      <c r="CC239" t="inlineStr">
        <is>
          <t>capital that an investor, according to an agreement between an investor and a fund, has to contribute to the fund but which is not yet paid for</t>
        </is>
      </c>
      <c r="CD239" t="inlineStr">
        <is>
          <t>Compromisos asumidos por los inversores en un fondo para invertir determinadas cantidades de dinero cuyo desembolso todavía no ha sido solicitado.</t>
        </is>
      </c>
      <c r="CE239" t="inlineStr">
        <is>
          <t/>
        </is>
      </c>
      <c r="CF239" t="inlineStr">
        <is>
          <t/>
        </is>
      </c>
      <c r="CG239" t="inlineStr">
        <is>
          <t>partie du capital qui si elle a bien été souscrite par des actionnaires n’a pas encore été versée</t>
        </is>
      </c>
      <c r="CH239" t="inlineStr">
        <is>
          <t/>
        </is>
      </c>
      <c r="CI239" t="inlineStr">
        <is>
          <t/>
        </is>
      </c>
      <c r="CJ239" t="inlineStr">
        <is>
          <t/>
        </is>
      </c>
      <c r="CK239" t="inlineStr">
        <is>
          <t>parte del capitale che i soci non versano, ma che si impegnano a versare quando gli amministratori ne faranno richiesta</t>
        </is>
      </c>
      <c r="CL239" t="inlineStr">
        <is>
          <t/>
        </is>
      </c>
      <c r="CM239" t="inlineStr">
        <is>
          <t/>
        </is>
      </c>
      <c r="CN239" t="inlineStr">
        <is>
          <t>il-parti tal-kapital impenjat ta' investitur li ma tkunx għadha ġiet imħallsa u li tista' tkun soġġetta għal sejħa tal-kapital</t>
        </is>
      </c>
      <c r="CO239" t="inlineStr">
        <is>
          <t/>
        </is>
      </c>
      <c r="CP239" t="inlineStr">
        <is>
          <t/>
        </is>
      </c>
      <c r="CQ239" t="inlineStr">
        <is>
          <t/>
        </is>
      </c>
      <c r="CR239" t="inlineStr">
        <is>
          <t>capitalul pe care proprietarii s-au angajat să îl pună la dispoziția firmei, urmând ca acesta să fie vărsat la un anumit moment</t>
        </is>
      </c>
      <c r="CS239" t="inlineStr">
        <is>
          <t>kapitál, ktorý musí investor zaplatiť do fondu v zmysle zmluvy medzi ním a fondom, pričom tento kapitál ešte zaplatený nebol</t>
        </is>
      </c>
      <c r="CT239" t="inlineStr">
        <is>
          <t>kapital, ki ga mora investitor po dogovoru s
skladom prispevati, a ga še ni vplačal</t>
        </is>
      </c>
      <c r="CU239" t="inlineStr">
        <is>
          <t/>
        </is>
      </c>
    </row>
    <row r="240">
      <c r="A240" s="1" t="str">
        <f>HYPERLINK("https://iate.europa.eu/entry/result/3551671/all", "3551671")</f>
        <v>3551671</v>
      </c>
      <c r="B240" t="inlineStr">
        <is>
          <t>FINANCE</t>
        </is>
      </c>
      <c r="C240" t="inlineStr">
        <is>
          <t>FINANCE|financing and investment|financing|microfinance;FINANCE|financial institutions and credit|credit</t>
        </is>
      </c>
      <c r="D240" t="inlineStr">
        <is>
          <t>микрозастраховане</t>
        </is>
      </c>
      <c r="E240" t="inlineStr">
        <is>
          <t>3</t>
        </is>
      </c>
      <c r="F240" t="inlineStr">
        <is>
          <t/>
        </is>
      </c>
      <c r="G240" t="inlineStr">
        <is>
          <t>mikropojištění</t>
        </is>
      </c>
      <c r="H240" t="inlineStr">
        <is>
          <t>2</t>
        </is>
      </c>
      <c r="I240" t="inlineStr">
        <is>
          <t/>
        </is>
      </c>
      <c r="J240" t="inlineStr">
        <is>
          <t>mikroforsikring</t>
        </is>
      </c>
      <c r="K240" t="inlineStr">
        <is>
          <t>4</t>
        </is>
      </c>
      <c r="L240" t="inlineStr">
        <is>
          <t/>
        </is>
      </c>
      <c r="M240" t="inlineStr">
        <is>
          <t>Mikroversicherung</t>
        </is>
      </c>
      <c r="N240" t="inlineStr">
        <is>
          <t>2</t>
        </is>
      </c>
      <c r="O240" t="inlineStr">
        <is>
          <t/>
        </is>
      </c>
      <c r="P240" t="inlineStr">
        <is>
          <t>μικροασφάλιση</t>
        </is>
      </c>
      <c r="Q240" t="inlineStr">
        <is>
          <t>3</t>
        </is>
      </c>
      <c r="R240" t="inlineStr">
        <is>
          <t/>
        </is>
      </c>
      <c r="S240" t="inlineStr">
        <is>
          <t>microinsurance|micro-insurance</t>
        </is>
      </c>
      <c r="T240" t="inlineStr">
        <is>
          <t>3|1</t>
        </is>
      </c>
      <c r="U240" t="inlineStr">
        <is>
          <t>|</t>
        </is>
      </c>
      <c r="V240" t="inlineStr">
        <is>
          <t/>
        </is>
      </c>
      <c r="W240" t="inlineStr">
        <is>
          <t/>
        </is>
      </c>
      <c r="X240" t="inlineStr">
        <is>
          <t/>
        </is>
      </c>
      <c r="Y240" t="inlineStr">
        <is>
          <t/>
        </is>
      </c>
      <c r="Z240" t="inlineStr">
        <is>
          <t/>
        </is>
      </c>
      <c r="AA240" t="inlineStr">
        <is>
          <t/>
        </is>
      </c>
      <c r="AB240" t="inlineStr">
        <is>
          <t/>
        </is>
      </c>
      <c r="AC240" t="inlineStr">
        <is>
          <t/>
        </is>
      </c>
      <c r="AD240" t="inlineStr">
        <is>
          <t/>
        </is>
      </c>
      <c r="AE240" t="inlineStr">
        <is>
          <t>microassurance</t>
        </is>
      </c>
      <c r="AF240" t="inlineStr">
        <is>
          <t>2</t>
        </is>
      </c>
      <c r="AG240" t="inlineStr">
        <is>
          <t/>
        </is>
      </c>
      <c r="AH240" t="inlineStr">
        <is>
          <t>micrea-árachas</t>
        </is>
      </c>
      <c r="AI240" t="inlineStr">
        <is>
          <t>3</t>
        </is>
      </c>
      <c r="AJ240" t="inlineStr">
        <is>
          <t/>
        </is>
      </c>
      <c r="AK240" t="inlineStr">
        <is>
          <t/>
        </is>
      </c>
      <c r="AL240" t="inlineStr">
        <is>
          <t/>
        </is>
      </c>
      <c r="AM240" t="inlineStr">
        <is>
          <t/>
        </is>
      </c>
      <c r="AN240" t="inlineStr">
        <is>
          <t>mikrobiztosítás</t>
        </is>
      </c>
      <c r="AO240" t="inlineStr">
        <is>
          <t>3</t>
        </is>
      </c>
      <c r="AP240" t="inlineStr">
        <is>
          <t/>
        </is>
      </c>
      <c r="AQ240" t="inlineStr">
        <is>
          <t>microassicurazione</t>
        </is>
      </c>
      <c r="AR240" t="inlineStr">
        <is>
          <t>1</t>
        </is>
      </c>
      <c r="AS240" t="inlineStr">
        <is>
          <t/>
        </is>
      </c>
      <c r="AT240" t="inlineStr">
        <is>
          <t/>
        </is>
      </c>
      <c r="AU240" t="inlineStr">
        <is>
          <t/>
        </is>
      </c>
      <c r="AV240" t="inlineStr">
        <is>
          <t/>
        </is>
      </c>
      <c r="AW240" t="inlineStr">
        <is>
          <t>mikroapdrošināšana</t>
        </is>
      </c>
      <c r="AX240" t="inlineStr">
        <is>
          <t>3</t>
        </is>
      </c>
      <c r="AY240" t="inlineStr">
        <is>
          <t/>
        </is>
      </c>
      <c r="AZ240" t="inlineStr">
        <is>
          <t/>
        </is>
      </c>
      <c r="BA240" t="inlineStr">
        <is>
          <t/>
        </is>
      </c>
      <c r="BB240" t="inlineStr">
        <is>
          <t/>
        </is>
      </c>
      <c r="BC240" t="inlineStr">
        <is>
          <t/>
        </is>
      </c>
      <c r="BD240" t="inlineStr">
        <is>
          <t/>
        </is>
      </c>
      <c r="BE240" t="inlineStr">
        <is>
          <t/>
        </is>
      </c>
      <c r="BF240" t="inlineStr">
        <is>
          <t/>
        </is>
      </c>
      <c r="BG240" t="inlineStr">
        <is>
          <t/>
        </is>
      </c>
      <c r="BH240" t="inlineStr">
        <is>
          <t/>
        </is>
      </c>
      <c r="BI240" t="inlineStr">
        <is>
          <t>microsseguro</t>
        </is>
      </c>
      <c r="BJ240" t="inlineStr">
        <is>
          <t>3</t>
        </is>
      </c>
      <c r="BK240" t="inlineStr">
        <is>
          <t/>
        </is>
      </c>
      <c r="BL240" t="inlineStr">
        <is>
          <t>microasigurare|micro-asigurare</t>
        </is>
      </c>
      <c r="BM240" t="inlineStr">
        <is>
          <t>4|2</t>
        </is>
      </c>
      <c r="BN240" t="inlineStr">
        <is>
          <t>|</t>
        </is>
      </c>
      <c r="BO240" t="inlineStr">
        <is>
          <t/>
        </is>
      </c>
      <c r="BP240" t="inlineStr">
        <is>
          <t/>
        </is>
      </c>
      <c r="BQ240" t="inlineStr">
        <is>
          <t/>
        </is>
      </c>
      <c r="BR240" t="inlineStr">
        <is>
          <t>mikrozavarovanje</t>
        </is>
      </c>
      <c r="BS240" t="inlineStr">
        <is>
          <t>1</t>
        </is>
      </c>
      <c r="BT240" t="inlineStr">
        <is>
          <t/>
        </is>
      </c>
      <c r="BU240" t="inlineStr">
        <is>
          <t>mikroförsäkring</t>
        </is>
      </c>
      <c r="BV240" t="inlineStr">
        <is>
          <t>3</t>
        </is>
      </c>
      <c r="BW240" t="inlineStr">
        <is>
          <t/>
        </is>
      </c>
      <c r="BX240" t="inlineStr">
        <is>
          <t>застраховка с ниски премии и слабо покритие, която се предлага на лица, които не могат да си позволят, или не отговарят на изискванията за други планове за застраховка</t>
        </is>
      </c>
      <c r="BY240" t="inlineStr">
        <is>
          <t>ochrana osob s nízkými příjmy oproti konkrétním rizikům za pravidelné platby těmto rizikům úměrné</t>
        </is>
      </c>
      <c r="BZ240" t="inlineStr">
        <is>
          <t>"(...) små, separate forsikringer af specifikke uheld og skader"</t>
        </is>
      </c>
      <c r="CA240" t="inlineStr">
        <is>
          <t>Absicherung gegen elementare Risiken für arme Haushalte, vor allem in Entwicklungsländern</t>
        </is>
      </c>
      <c r="CB240" t="inlineStr">
        <is>
          <t>ασφάλιση που χαρακτηρίζεται από χαμηλά ασφάλιστρα και χαμηλή κάλυψη, και η οποία παρέχεται σε άτομα με χαμηλό εισόδημα</t>
        </is>
      </c>
      <c r="CC240" t="inlineStr">
        <is>
          <t>insurance that is characterized by low premiums and low coverage that is typically provided to individuals that cannot afford/qualify for other insurance plans</t>
        </is>
      </c>
      <c r="CD240" t="inlineStr">
        <is>
          <t/>
        </is>
      </c>
      <c r="CE240" t="inlineStr">
        <is>
          <t/>
        </is>
      </c>
      <c r="CF240" t="inlineStr">
        <is>
          <t/>
        </is>
      </c>
      <c r="CG240" t="inlineStr">
        <is>
          <t>services d’assurance adaptés à des populations non desservies par l’assurance classique</t>
        </is>
      </c>
      <c r="CH240" t="inlineStr">
        <is>
          <t/>
        </is>
      </c>
      <c r="CI240" t="inlineStr">
        <is>
          <t/>
        </is>
      </c>
      <c r="CJ240" t="inlineStr">
        <is>
          <t>olyan ügyleteket magában foglaló biztosítás, amelyek kifejezetten az alacsony jövedelmű rétegek igényeinek kielégítésére irányulnak</t>
        </is>
      </c>
      <c r="CK240" t="inlineStr">
        <is>
          <t>prodotto della microfinanza che si occupa di offrire servizi assicurativi ad hoc per microimprenditori, famiglie ed altri soggetti che per la loro condizione economico-sociale non trovano i prodotti adeguati nell’offerta del settore assicurativo tradizionale</t>
        </is>
      </c>
      <c r="CL240" t="inlineStr">
        <is>
          <t/>
        </is>
      </c>
      <c r="CM240" t="inlineStr">
        <is>
          <t/>
        </is>
      </c>
      <c r="CN240" t="inlineStr">
        <is>
          <t/>
        </is>
      </c>
      <c r="CO240" t="inlineStr">
        <is>
          <t/>
        </is>
      </c>
      <c r="CP240" t="inlineStr">
        <is>
          <t/>
        </is>
      </c>
      <c r="CQ240" t="inlineStr">
        <is>
          <t>oferta de produtos de seguro projetados para pessoas de rendimentos baixos, que visa reduzir a vulnerabilidade deste segmento da sociedade a grandes choques económicos no orçamento doméstico, tais como uma morte familiar ou uma doença prolongada</t>
        </is>
      </c>
      <c r="CR240" t="inlineStr">
        <is>
          <t>mijloc de ajutor financiar pentru cei săraci pentru a-și îmbunătăți nivelul de trai</t>
        </is>
      </c>
      <c r="CS240" t="inlineStr">
        <is>
          <t/>
        </is>
      </c>
      <c r="CT240" t="inlineStr">
        <is>
          <t>zavarovanje z nizkim kritjem in nizkimi
premijami, ki ponuja kritje gospodinjstvom z nizkimi prihodki ali posameznikom
z majhnimi prihranki</t>
        </is>
      </c>
      <c r="CU240" t="inlineStr">
        <is>
          <t/>
        </is>
      </c>
    </row>
    <row r="241">
      <c r="A241" s="1" t="str">
        <f>HYPERLINK("https://iate.europa.eu/entry/result/1116244/all", "1116244")</f>
        <v>1116244</v>
      </c>
      <c r="B241" t="inlineStr">
        <is>
          <t>FINANCE</t>
        </is>
      </c>
      <c r="C241" t="inlineStr">
        <is>
          <t>FINANCE|free movement of capital|financial market</t>
        </is>
      </c>
      <c r="D241" t="inlineStr">
        <is>
          <t/>
        </is>
      </c>
      <c r="E241" t="inlineStr">
        <is>
          <t/>
        </is>
      </c>
      <c r="F241" t="inlineStr">
        <is>
          <t/>
        </is>
      </c>
      <c r="G241" t="inlineStr">
        <is>
          <t/>
        </is>
      </c>
      <c r="H241" t="inlineStr">
        <is>
          <t/>
        </is>
      </c>
      <c r="I241" t="inlineStr">
        <is>
          <t/>
        </is>
      </c>
      <c r="J241" t="inlineStr">
        <is>
          <t>afviklingspris</t>
        </is>
      </c>
      <c r="K241" t="inlineStr">
        <is>
          <t>4</t>
        </is>
      </c>
      <c r="L241" t="inlineStr">
        <is>
          <t/>
        </is>
      </c>
      <c r="M241" t="inlineStr">
        <is>
          <t>Abrechnungskurs|Clearingkurs|Kompensationskurs|Abrechnungspreis</t>
        </is>
      </c>
      <c r="N241" t="inlineStr">
        <is>
          <t>3|3|3|1</t>
        </is>
      </c>
      <c r="O241" t="inlineStr">
        <is>
          <t>|||</t>
        </is>
      </c>
      <c r="P241" t="inlineStr">
        <is>
          <t/>
        </is>
      </c>
      <c r="Q241" t="inlineStr">
        <is>
          <t/>
        </is>
      </c>
      <c r="R241" t="inlineStr">
        <is>
          <t/>
        </is>
      </c>
      <c r="S241" t="inlineStr">
        <is>
          <t>clearing rate|clearing price|settlement price</t>
        </is>
      </c>
      <c r="T241" t="inlineStr">
        <is>
          <t>3|3|3</t>
        </is>
      </c>
      <c r="U241" t="inlineStr">
        <is>
          <t>||</t>
        </is>
      </c>
      <c r="V241" t="inlineStr">
        <is>
          <t>precio de liquidación|cambio de liquidación|precio de compensación</t>
        </is>
      </c>
      <c r="W241" t="inlineStr">
        <is>
          <t>3|3|3</t>
        </is>
      </c>
      <c r="X241" t="inlineStr">
        <is>
          <t>||</t>
        </is>
      </c>
      <c r="Y241" t="inlineStr">
        <is>
          <t/>
        </is>
      </c>
      <c r="Z241" t="inlineStr">
        <is>
          <t/>
        </is>
      </c>
      <c r="AA241" t="inlineStr">
        <is>
          <t/>
        </is>
      </c>
      <c r="AB241" t="inlineStr">
        <is>
          <t>suoritushinta</t>
        </is>
      </c>
      <c r="AC241" t="inlineStr">
        <is>
          <t>3</t>
        </is>
      </c>
      <c r="AD241" t="inlineStr">
        <is>
          <t/>
        </is>
      </c>
      <c r="AE241" t="inlineStr">
        <is>
          <t>cours de compensation|prix de règlement|prix de liquidation</t>
        </is>
      </c>
      <c r="AF241" t="inlineStr">
        <is>
          <t>3|3|3</t>
        </is>
      </c>
      <c r="AG241" t="inlineStr">
        <is>
          <t>||</t>
        </is>
      </c>
      <c r="AH241" t="inlineStr">
        <is>
          <t/>
        </is>
      </c>
      <c r="AI241" t="inlineStr">
        <is>
          <t/>
        </is>
      </c>
      <c r="AJ241" t="inlineStr">
        <is>
          <t/>
        </is>
      </c>
      <c r="AK241" t="inlineStr">
        <is>
          <t/>
        </is>
      </c>
      <c r="AL241" t="inlineStr">
        <is>
          <t/>
        </is>
      </c>
      <c r="AM241" t="inlineStr">
        <is>
          <t/>
        </is>
      </c>
      <c r="AN241" t="inlineStr">
        <is>
          <t/>
        </is>
      </c>
      <c r="AO241" t="inlineStr">
        <is>
          <t/>
        </is>
      </c>
      <c r="AP241" t="inlineStr">
        <is>
          <t/>
        </is>
      </c>
      <c r="AQ241" t="inlineStr">
        <is>
          <t>corso di compensazione|corso di compenso|prezzo di compensazione|prezzo di compenso|prezzo di liquidazione</t>
        </is>
      </c>
      <c r="AR241" t="inlineStr">
        <is>
          <t>3|3|3|3|3</t>
        </is>
      </c>
      <c r="AS241" t="inlineStr">
        <is>
          <t>||||</t>
        </is>
      </c>
      <c r="AT241" t="inlineStr">
        <is>
          <t/>
        </is>
      </c>
      <c r="AU241" t="inlineStr">
        <is>
          <t/>
        </is>
      </c>
      <c r="AV241" t="inlineStr">
        <is>
          <t/>
        </is>
      </c>
      <c r="AW241" t="inlineStr">
        <is>
          <t/>
        </is>
      </c>
      <c r="AX241" t="inlineStr">
        <is>
          <t/>
        </is>
      </c>
      <c r="AY241" t="inlineStr">
        <is>
          <t/>
        </is>
      </c>
      <c r="AZ241" t="inlineStr">
        <is>
          <t/>
        </is>
      </c>
      <c r="BA241" t="inlineStr">
        <is>
          <t/>
        </is>
      </c>
      <c r="BB241" t="inlineStr">
        <is>
          <t/>
        </is>
      </c>
      <c r="BC241" t="inlineStr">
        <is>
          <t>verrekeningskoers|verrekenkoers|afrekeningsprijs</t>
        </is>
      </c>
      <c r="BD241" t="inlineStr">
        <is>
          <t>3|3|2</t>
        </is>
      </c>
      <c r="BE241" t="inlineStr">
        <is>
          <t>||</t>
        </is>
      </c>
      <c r="BF241" t="inlineStr">
        <is>
          <t>kurs rozliczeniowy</t>
        </is>
      </c>
      <c r="BG241" t="inlineStr">
        <is>
          <t>3</t>
        </is>
      </c>
      <c r="BH241" t="inlineStr">
        <is>
          <t/>
        </is>
      </c>
      <c r="BI241" t="inlineStr">
        <is>
          <t>preço de liquidação</t>
        </is>
      </c>
      <c r="BJ241" t="inlineStr">
        <is>
          <t>3</t>
        </is>
      </c>
      <c r="BK241" t="inlineStr">
        <is>
          <t/>
        </is>
      </c>
      <c r="BL241" t="inlineStr">
        <is>
          <t/>
        </is>
      </c>
      <c r="BM241" t="inlineStr">
        <is>
          <t/>
        </is>
      </c>
      <c r="BN241" t="inlineStr">
        <is>
          <t/>
        </is>
      </c>
      <c r="BO241" t="inlineStr">
        <is>
          <t/>
        </is>
      </c>
      <c r="BP241" t="inlineStr">
        <is>
          <t/>
        </is>
      </c>
      <c r="BQ241" t="inlineStr">
        <is>
          <t/>
        </is>
      </c>
      <c r="BR241" t="inlineStr">
        <is>
          <t>poravnalna cena</t>
        </is>
      </c>
      <c r="BS241" t="inlineStr">
        <is>
          <t>1</t>
        </is>
      </c>
      <c r="BT241" t="inlineStr">
        <is>
          <t/>
        </is>
      </c>
      <c r="BU241" t="inlineStr">
        <is>
          <t/>
        </is>
      </c>
      <c r="BV241" t="inlineStr">
        <is>
          <t/>
        </is>
      </c>
      <c r="BW241" t="inlineStr">
        <is>
          <t/>
        </is>
      </c>
      <c r="BX241" t="inlineStr">
        <is>
          <t/>
        </is>
      </c>
      <c r="BY241" t="inlineStr">
        <is>
          <t/>
        </is>
      </c>
      <c r="BZ241" t="inlineStr">
        <is>
          <t/>
        </is>
      </c>
      <c r="CA241" t="inlineStr">
        <is>
          <t/>
        </is>
      </c>
      <c r="CB241" t="inlineStr">
        <is>
          <t/>
        </is>
      </c>
      <c r="CC241" t="inlineStr">
        <is>
          <t>last price paid for a financial or commodity derivative on any trading day</t>
        </is>
      </c>
      <c r="CD241" t="inlineStr">
        <is>
          <t/>
        </is>
      </c>
      <c r="CE241" t="inlineStr">
        <is>
          <t/>
        </is>
      </c>
      <c r="CF241" t="inlineStr">
        <is>
          <t/>
        </is>
      </c>
      <c r="CG241" t="inlineStr">
        <is>
          <t>cours établi après chaque séance de bourse par la chambre de compensation à partir des cours en fin de séance.Le cours de compensation est utilisé comme base pour le calcul des marges et des limites de fluctuation pour la journée suivante</t>
        </is>
      </c>
      <c r="CH241" t="inlineStr">
        <is>
          <t/>
        </is>
      </c>
      <c r="CI241" t="inlineStr">
        <is>
          <t/>
        </is>
      </c>
      <c r="CJ241" t="inlineStr">
        <is>
          <t/>
        </is>
      </c>
      <c r="CK241" t="inlineStr">
        <is>
          <t/>
        </is>
      </c>
      <c r="CL241" t="inlineStr">
        <is>
          <t/>
        </is>
      </c>
      <c r="CM241" t="inlineStr">
        <is>
          <t/>
        </is>
      </c>
      <c r="CN241" t="inlineStr">
        <is>
          <t/>
        </is>
      </c>
      <c r="CO241" t="inlineStr">
        <is>
          <t/>
        </is>
      </c>
      <c r="CP241" t="inlineStr">
        <is>
          <t/>
        </is>
      </c>
      <c r="CQ241" t="inlineStr">
        <is>
          <t/>
        </is>
      </c>
      <c r="CR241" t="inlineStr">
        <is>
          <t/>
        </is>
      </c>
      <c r="CS241" t="inlineStr">
        <is>
          <t/>
        </is>
      </c>
      <c r="CT241" t="inlineStr">
        <is>
          <t>povprečna cena finančnega
instrumenta na koncu trgovalnega dne</t>
        </is>
      </c>
      <c r="CU241" t="inlineStr">
        <is>
          <t/>
        </is>
      </c>
    </row>
    <row r="242">
      <c r="A242" s="1" t="str">
        <f>HYPERLINK("https://iate.europa.eu/entry/result/158306/all", "158306")</f>
        <v>158306</v>
      </c>
      <c r="B242" t="inlineStr">
        <is>
          <t>FINANCE;LAW</t>
        </is>
      </c>
      <c r="C242" t="inlineStr">
        <is>
          <t>FINANCE;LAW</t>
        </is>
      </c>
      <c r="D242" t="inlineStr">
        <is>
          <t>събиране на вземания</t>
        </is>
      </c>
      <c r="E242" t="inlineStr">
        <is>
          <t>4</t>
        </is>
      </c>
      <c r="F242" t="inlineStr">
        <is>
          <t/>
        </is>
      </c>
      <c r="G242" t="inlineStr">
        <is>
          <t/>
        </is>
      </c>
      <c r="H242" t="inlineStr">
        <is>
          <t/>
        </is>
      </c>
      <c r="I242" t="inlineStr">
        <is>
          <t/>
        </is>
      </c>
      <c r="J242" t="inlineStr">
        <is>
          <t>inddrivelse af tilgodehavender|gældsinddrivelse</t>
        </is>
      </c>
      <c r="K242" t="inlineStr">
        <is>
          <t>3|3</t>
        </is>
      </c>
      <c r="L242" t="inlineStr">
        <is>
          <t>|</t>
        </is>
      </c>
      <c r="M242" t="inlineStr">
        <is>
          <t>Beitreibung einer Schuld|Einziehung von Schuldforderungen|Schuldenbeitreibung|Beitreibung von Schulden</t>
        </is>
      </c>
      <c r="N242" t="inlineStr">
        <is>
          <t>3|3|3|3</t>
        </is>
      </c>
      <c r="O242" t="inlineStr">
        <is>
          <t>|||</t>
        </is>
      </c>
      <c r="P242" t="inlineStr">
        <is>
          <t>είσπραξη οφειλών|ανάκτηση χρεών|είσπραξη χρεών</t>
        </is>
      </c>
      <c r="Q242" t="inlineStr">
        <is>
          <t>4|3|4</t>
        </is>
      </c>
      <c r="R242" t="inlineStr">
        <is>
          <t>preferred||</t>
        </is>
      </c>
      <c r="S242" t="inlineStr">
        <is>
          <t>debt recovery|recovery of debts</t>
        </is>
      </c>
      <c r="T242" t="inlineStr">
        <is>
          <t>3|3</t>
        </is>
      </c>
      <c r="U242" t="inlineStr">
        <is>
          <t>|</t>
        </is>
      </c>
      <c r="V242" t="inlineStr">
        <is>
          <t>recuperación de la deuda|racionalización de los créditos</t>
        </is>
      </c>
      <c r="W242" t="inlineStr">
        <is>
          <t>3|3</t>
        </is>
      </c>
      <c r="X242" t="inlineStr">
        <is>
          <t>|</t>
        </is>
      </c>
      <c r="Y242" t="inlineStr">
        <is>
          <t/>
        </is>
      </c>
      <c r="Z242" t="inlineStr">
        <is>
          <t/>
        </is>
      </c>
      <c r="AA242" t="inlineStr">
        <is>
          <t/>
        </is>
      </c>
      <c r="AB242" t="inlineStr">
        <is>
          <t>velkojen perintä</t>
        </is>
      </c>
      <c r="AC242" t="inlineStr">
        <is>
          <t>3</t>
        </is>
      </c>
      <c r="AD242" t="inlineStr">
        <is>
          <t/>
        </is>
      </c>
      <c r="AE242" t="inlineStr">
        <is>
          <t>recouvrement des dettes|recouvrement de créances</t>
        </is>
      </c>
      <c r="AF242" t="inlineStr">
        <is>
          <t>3|3</t>
        </is>
      </c>
      <c r="AG242" t="inlineStr">
        <is>
          <t>|</t>
        </is>
      </c>
      <c r="AH242" t="inlineStr">
        <is>
          <t>aisghabháil fiach</t>
        </is>
      </c>
      <c r="AI242" t="inlineStr">
        <is>
          <t>3</t>
        </is>
      </c>
      <c r="AJ242" t="inlineStr">
        <is>
          <t/>
        </is>
      </c>
      <c r="AK242" t="inlineStr">
        <is>
          <t/>
        </is>
      </c>
      <c r="AL242" t="inlineStr">
        <is>
          <t/>
        </is>
      </c>
      <c r="AM242" t="inlineStr">
        <is>
          <t/>
        </is>
      </c>
      <c r="AN242" t="inlineStr">
        <is>
          <t/>
        </is>
      </c>
      <c r="AO242" t="inlineStr">
        <is>
          <t/>
        </is>
      </c>
      <c r="AP242" t="inlineStr">
        <is>
          <t/>
        </is>
      </c>
      <c r="AQ242" t="inlineStr">
        <is>
          <t>recupero dei debiti|riscossione dei crediti</t>
        </is>
      </c>
      <c r="AR242" t="inlineStr">
        <is>
          <t>3|3</t>
        </is>
      </c>
      <c r="AS242" t="inlineStr">
        <is>
          <t>|</t>
        </is>
      </c>
      <c r="AT242" t="inlineStr">
        <is>
          <t>skolos išieškojimas</t>
        </is>
      </c>
      <c r="AU242" t="inlineStr">
        <is>
          <t>3</t>
        </is>
      </c>
      <c r="AV242" t="inlineStr">
        <is>
          <t/>
        </is>
      </c>
      <c r="AW242" t="inlineStr">
        <is>
          <t/>
        </is>
      </c>
      <c r="AX242" t="inlineStr">
        <is>
          <t/>
        </is>
      </c>
      <c r="AY242" t="inlineStr">
        <is>
          <t/>
        </is>
      </c>
      <c r="AZ242" t="inlineStr">
        <is>
          <t/>
        </is>
      </c>
      <c r="BA242" t="inlineStr">
        <is>
          <t/>
        </is>
      </c>
      <c r="BB242" t="inlineStr">
        <is>
          <t/>
        </is>
      </c>
      <c r="BC242" t="inlineStr">
        <is>
          <t>inning van vorderingen|invordering|invordering van de schulden</t>
        </is>
      </c>
      <c r="BD242" t="inlineStr">
        <is>
          <t>3|3|3</t>
        </is>
      </c>
      <c r="BE242" t="inlineStr">
        <is>
          <t>||</t>
        </is>
      </c>
      <c r="BF242" t="inlineStr">
        <is>
          <t/>
        </is>
      </c>
      <c r="BG242" t="inlineStr">
        <is>
          <t/>
        </is>
      </c>
      <c r="BH242" t="inlineStr">
        <is>
          <t/>
        </is>
      </c>
      <c r="BI242" t="inlineStr">
        <is>
          <t>recuperação da dívida|cobrança de créditos</t>
        </is>
      </c>
      <c r="BJ242" t="inlineStr">
        <is>
          <t>3|3</t>
        </is>
      </c>
      <c r="BK242" t="inlineStr">
        <is>
          <t>|</t>
        </is>
      </c>
      <c r="BL242" t="inlineStr">
        <is>
          <t/>
        </is>
      </c>
      <c r="BM242" t="inlineStr">
        <is>
          <t/>
        </is>
      </c>
      <c r="BN242" t="inlineStr">
        <is>
          <t/>
        </is>
      </c>
      <c r="BO242" t="inlineStr">
        <is>
          <t/>
        </is>
      </c>
      <c r="BP242" t="inlineStr">
        <is>
          <t/>
        </is>
      </c>
      <c r="BQ242" t="inlineStr">
        <is>
          <t/>
        </is>
      </c>
      <c r="BR242" t="inlineStr">
        <is>
          <t>izterjava dolgov</t>
        </is>
      </c>
      <c r="BS242" t="inlineStr">
        <is>
          <t>1</t>
        </is>
      </c>
      <c r="BT242" t="inlineStr">
        <is>
          <t/>
        </is>
      </c>
      <c r="BU242" t="inlineStr">
        <is>
          <t>skuldindrivning</t>
        </is>
      </c>
      <c r="BV242" t="inlineStr">
        <is>
          <t>3</t>
        </is>
      </c>
      <c r="BW242" t="inlineStr">
        <is>
          <t/>
        </is>
      </c>
      <c r="BX242" t="inlineStr">
        <is>
          <t/>
        </is>
      </c>
      <c r="BY242" t="inlineStr">
        <is>
          <t/>
        </is>
      </c>
      <c r="BZ242" t="inlineStr">
        <is>
          <t/>
        </is>
      </c>
      <c r="CA242" t="inlineStr">
        <is>
          <t/>
        </is>
      </c>
      <c r="CB242" t="inlineStr">
        <is>
          <t/>
        </is>
      </c>
      <c r="CC242" t="inlineStr">
        <is>
          <t>the process of making people or companies pay the money that they owe to other people or companies, when they have not paid back the debt at the time that was arranged</t>
        </is>
      </c>
      <c r="CD242" t="inlineStr">
        <is>
          <t/>
        </is>
      </c>
      <c r="CE242" t="inlineStr">
        <is>
          <t/>
        </is>
      </c>
      <c r="CF242" t="inlineStr">
        <is>
          <t/>
        </is>
      </c>
      <c r="CG242" t="inlineStr">
        <is>
          <t/>
        </is>
      </c>
      <c r="CH242" t="inlineStr">
        <is>
          <t/>
        </is>
      </c>
      <c r="CI242" t="inlineStr">
        <is>
          <t/>
        </is>
      </c>
      <c r="CJ242" t="inlineStr">
        <is>
          <t/>
        </is>
      </c>
      <c r="CK242" t="inlineStr">
        <is>
          <t/>
        </is>
      </c>
      <c r="CL242" t="inlineStr">
        <is>
          <t/>
        </is>
      </c>
      <c r="CM242" t="inlineStr">
        <is>
          <t/>
        </is>
      </c>
      <c r="CN242" t="inlineStr">
        <is>
          <t/>
        </is>
      </c>
      <c r="CO242" t="inlineStr">
        <is>
          <t/>
        </is>
      </c>
      <c r="CP242" t="inlineStr">
        <is>
          <t/>
        </is>
      </c>
      <c r="CQ242" t="inlineStr">
        <is>
          <t/>
        </is>
      </c>
      <c r="CR242" t="inlineStr">
        <is>
          <t/>
        </is>
      </c>
      <c r="CS242" t="inlineStr">
        <is>
          <t/>
        </is>
      </c>
      <c r="CT242" t="inlineStr">
        <is>
          <t/>
        </is>
      </c>
      <c r="CU242" t="inlineStr">
        <is>
          <t/>
        </is>
      </c>
    </row>
    <row r="243">
      <c r="A243" s="1" t="str">
        <f>HYPERLINK("https://iate.europa.eu/entry/result/1104269/all", "1104269")</f>
        <v>1104269</v>
      </c>
      <c r="B243" t="inlineStr">
        <is>
          <t>ECONOMICS;FINANCE</t>
        </is>
      </c>
      <c r="C243" t="inlineStr">
        <is>
          <t>ECONOMICS;FINANCE</t>
        </is>
      </c>
      <c r="D243" t="inlineStr">
        <is>
          <t>предоставяне на кредити|предлагане на кредити</t>
        </is>
      </c>
      <c r="E243" t="inlineStr">
        <is>
          <t>3|3</t>
        </is>
      </c>
      <c r="F243" t="inlineStr">
        <is>
          <t>|</t>
        </is>
      </c>
      <c r="G243" t="inlineStr">
        <is>
          <t/>
        </is>
      </c>
      <c r="H243" t="inlineStr">
        <is>
          <t/>
        </is>
      </c>
      <c r="I243" t="inlineStr">
        <is>
          <t/>
        </is>
      </c>
      <c r="J243" t="inlineStr">
        <is>
          <t>kreditudbud</t>
        </is>
      </c>
      <c r="K243" t="inlineStr">
        <is>
          <t>3</t>
        </is>
      </c>
      <c r="L243" t="inlineStr">
        <is>
          <t/>
        </is>
      </c>
      <c r="M243" t="inlineStr">
        <is>
          <t>Kreditversorgung|Kreditangebot</t>
        </is>
      </c>
      <c r="N243" t="inlineStr">
        <is>
          <t>3|3</t>
        </is>
      </c>
      <c r="O243" t="inlineStr">
        <is>
          <t>|</t>
        </is>
      </c>
      <c r="P243" t="inlineStr">
        <is>
          <t>προσφορά πιστώσεων</t>
        </is>
      </c>
      <c r="Q243" t="inlineStr">
        <is>
          <t>3</t>
        </is>
      </c>
      <c r="R243" t="inlineStr">
        <is>
          <t/>
        </is>
      </c>
      <c r="S243" t="inlineStr">
        <is>
          <t>supply of credit|credit supply</t>
        </is>
      </c>
      <c r="T243" t="inlineStr">
        <is>
          <t>2|3</t>
        </is>
      </c>
      <c r="U243" t="inlineStr">
        <is>
          <t>|</t>
        </is>
      </c>
      <c r="V243" t="inlineStr">
        <is>
          <t>oferta de crédito</t>
        </is>
      </c>
      <c r="W243" t="inlineStr">
        <is>
          <t>3</t>
        </is>
      </c>
      <c r="X243" t="inlineStr">
        <is>
          <t/>
        </is>
      </c>
      <c r="Y243" t="inlineStr">
        <is>
          <t/>
        </is>
      </c>
      <c r="Z243" t="inlineStr">
        <is>
          <t/>
        </is>
      </c>
      <c r="AA243" t="inlineStr">
        <is>
          <t/>
        </is>
      </c>
      <c r="AB243" t="inlineStr">
        <is>
          <t>luotontarjonta</t>
        </is>
      </c>
      <c r="AC243" t="inlineStr">
        <is>
          <t>3</t>
        </is>
      </c>
      <c r="AD243" t="inlineStr">
        <is>
          <t/>
        </is>
      </c>
      <c r="AE243" t="inlineStr">
        <is>
          <t>distribution du crédit|offre de crédit</t>
        </is>
      </c>
      <c r="AF243" t="inlineStr">
        <is>
          <t>1|3</t>
        </is>
      </c>
      <c r="AG243" t="inlineStr">
        <is>
          <t>|</t>
        </is>
      </c>
      <c r="AH243" t="inlineStr">
        <is>
          <t/>
        </is>
      </c>
      <c r="AI243" t="inlineStr">
        <is>
          <t/>
        </is>
      </c>
      <c r="AJ243" t="inlineStr">
        <is>
          <t/>
        </is>
      </c>
      <c r="AK243" t="inlineStr">
        <is>
          <t/>
        </is>
      </c>
      <c r="AL243" t="inlineStr">
        <is>
          <t/>
        </is>
      </c>
      <c r="AM243" t="inlineStr">
        <is>
          <t/>
        </is>
      </c>
      <c r="AN243" t="inlineStr">
        <is>
          <t/>
        </is>
      </c>
      <c r="AO243" t="inlineStr">
        <is>
          <t/>
        </is>
      </c>
      <c r="AP243" t="inlineStr">
        <is>
          <t/>
        </is>
      </c>
      <c r="AQ243" t="inlineStr">
        <is>
          <t>offerta di credito</t>
        </is>
      </c>
      <c r="AR243" t="inlineStr">
        <is>
          <t>3</t>
        </is>
      </c>
      <c r="AS243" t="inlineStr">
        <is>
          <t/>
        </is>
      </c>
      <c r="AT243" t="inlineStr">
        <is>
          <t/>
        </is>
      </c>
      <c r="AU243" t="inlineStr">
        <is>
          <t/>
        </is>
      </c>
      <c r="AV243" t="inlineStr">
        <is>
          <t/>
        </is>
      </c>
      <c r="AW243" t="inlineStr">
        <is>
          <t>kredītu piedāvājums</t>
        </is>
      </c>
      <c r="AX243" t="inlineStr">
        <is>
          <t>3</t>
        </is>
      </c>
      <c r="AY243" t="inlineStr">
        <is>
          <t/>
        </is>
      </c>
      <c r="AZ243" t="inlineStr">
        <is>
          <t/>
        </is>
      </c>
      <c r="BA243" t="inlineStr">
        <is>
          <t/>
        </is>
      </c>
      <c r="BB243" t="inlineStr">
        <is>
          <t/>
        </is>
      </c>
      <c r="BC243" t="inlineStr">
        <is>
          <t>kredietverlening|aanbod van krediet</t>
        </is>
      </c>
      <c r="BD243" t="inlineStr">
        <is>
          <t>2|3</t>
        </is>
      </c>
      <c r="BE243" t="inlineStr">
        <is>
          <t>|</t>
        </is>
      </c>
      <c r="BF243" t="inlineStr">
        <is>
          <t>podaż kredytów</t>
        </is>
      </c>
      <c r="BG243" t="inlineStr">
        <is>
          <t>3</t>
        </is>
      </c>
      <c r="BH243" t="inlineStr">
        <is>
          <t/>
        </is>
      </c>
      <c r="BI243" t="inlineStr">
        <is>
          <t>oferta de crédito</t>
        </is>
      </c>
      <c r="BJ243" t="inlineStr">
        <is>
          <t>3</t>
        </is>
      </c>
      <c r="BK243" t="inlineStr">
        <is>
          <t/>
        </is>
      </c>
      <c r="BL243" t="inlineStr">
        <is>
          <t>oferta de credite</t>
        </is>
      </c>
      <c r="BM243" t="inlineStr">
        <is>
          <t>3</t>
        </is>
      </c>
      <c r="BN243" t="inlineStr">
        <is>
          <t/>
        </is>
      </c>
      <c r="BO243" t="inlineStr">
        <is>
          <t/>
        </is>
      </c>
      <c r="BP243" t="inlineStr">
        <is>
          <t/>
        </is>
      </c>
      <c r="BQ243" t="inlineStr">
        <is>
          <t/>
        </is>
      </c>
      <c r="BR243" t="inlineStr">
        <is>
          <t>ponudba posojil|ponudba kreditov</t>
        </is>
      </c>
      <c r="BS243" t="inlineStr">
        <is>
          <t>3|1</t>
        </is>
      </c>
      <c r="BT243" t="inlineStr">
        <is>
          <t>|</t>
        </is>
      </c>
      <c r="BU243" t="inlineStr">
        <is>
          <t/>
        </is>
      </c>
      <c r="BV243" t="inlineStr">
        <is>
          <t/>
        </is>
      </c>
      <c r="BW243" t="inlineStr">
        <is>
          <t/>
        </is>
      </c>
      <c r="BX243" t="inlineStr">
        <is>
          <t>общият обем парични средства, които банките предлагат като заеми в даден момент</t>
        </is>
      </c>
      <c r="BY243" t="inlineStr">
        <is>
          <t/>
        </is>
      </c>
      <c r="BZ243" t="inlineStr">
        <is>
          <t/>
        </is>
      </c>
      <c r="CA243" t="inlineStr">
        <is>
          <t>Geldmenge, die zu einem bestimmten Zeitpunkt als Darlehen zur Verfügung steht</t>
        </is>
      </c>
      <c r="CB243" t="inlineStr">
        <is>
          <t>παροχή δανείων από τράπεζες ή άλλους χρηματοπιστωτικούς οργανισμούς</t>
        </is>
      </c>
      <c r="CC243" t="inlineStr">
        <is>
          <t/>
        </is>
      </c>
      <c r="CD243" t="inlineStr">
        <is>
          <t/>
        </is>
      </c>
      <c r="CE243" t="inlineStr">
        <is>
          <t/>
        </is>
      </c>
      <c r="CF243" t="inlineStr">
        <is>
          <t/>
        </is>
      </c>
      <c r="CG243" t="inlineStr">
        <is>
          <t/>
        </is>
      </c>
      <c r="CH243" t="inlineStr">
        <is>
          <t/>
        </is>
      </c>
      <c r="CI243" t="inlineStr">
        <is>
          <t/>
        </is>
      </c>
      <c r="CJ243" t="inlineStr">
        <is>
          <t/>
        </is>
      </c>
      <c r="CK243" t="inlineStr">
        <is>
          <t>curva che rappresenta le oscillazioni nel mercato del credito (irrigidimento e allentamento)</t>
        </is>
      </c>
      <c r="CL243" t="inlineStr">
        <is>
          <t/>
        </is>
      </c>
      <c r="CM243" t="inlineStr">
        <is>
          <t/>
        </is>
      </c>
      <c r="CN243" t="inlineStr">
        <is>
          <t/>
        </is>
      </c>
      <c r="CO243" t="inlineStr">
        <is>
          <t/>
        </is>
      </c>
      <c r="CP243" t="inlineStr">
        <is>
          <t/>
        </is>
      </c>
      <c r="CQ243" t="inlineStr">
        <is>
          <t/>
        </is>
      </c>
      <c r="CR243" t="inlineStr">
        <is>
          <t/>
        </is>
      </c>
      <c r="CS243" t="inlineStr">
        <is>
          <t/>
        </is>
      </c>
      <c r="CT243" t="inlineStr">
        <is>
          <t/>
        </is>
      </c>
      <c r="CU243" t="inlineStr">
        <is>
          <t/>
        </is>
      </c>
    </row>
    <row r="244">
      <c r="A244" s="1" t="str">
        <f>HYPERLINK("https://iate.europa.eu/entry/result/3550787/all", "3550787")</f>
        <v>3550787</v>
      </c>
      <c r="B244" t="inlineStr">
        <is>
          <t>EUROPEAN UNION</t>
        </is>
      </c>
      <c r="C244" t="inlineStr">
        <is>
          <t>EUROPEAN UNION|European construction;EUROPEAN UNION|EU finance</t>
        </is>
      </c>
      <c r="D244" t="inlineStr">
        <is>
          <t/>
        </is>
      </c>
      <c r="E244" t="inlineStr">
        <is>
          <t/>
        </is>
      </c>
      <c r="F244" t="inlineStr">
        <is>
          <t/>
        </is>
      </c>
      <c r="G244" t="inlineStr">
        <is>
          <t/>
        </is>
      </c>
      <c r="H244" t="inlineStr">
        <is>
          <t/>
        </is>
      </c>
      <c r="I244" t="inlineStr">
        <is>
          <t/>
        </is>
      </c>
      <c r="J244" t="inlineStr">
        <is>
          <t/>
        </is>
      </c>
      <c r="K244" t="inlineStr">
        <is>
          <t/>
        </is>
      </c>
      <c r="L244" t="inlineStr">
        <is>
          <t/>
        </is>
      </c>
      <c r="M244" t="inlineStr">
        <is>
          <t/>
        </is>
      </c>
      <c r="N244" t="inlineStr">
        <is>
          <t/>
        </is>
      </c>
      <c r="O244" t="inlineStr">
        <is>
          <t/>
        </is>
      </c>
      <c r="P244" t="inlineStr">
        <is>
          <t/>
        </is>
      </c>
      <c r="Q244" t="inlineStr">
        <is>
          <t/>
        </is>
      </c>
      <c r="R244" t="inlineStr">
        <is>
          <t/>
        </is>
      </c>
      <c r="S244" t="inlineStr">
        <is>
          <t>European code of conduct on partnership|ECCP</t>
        </is>
      </c>
      <c r="T244" t="inlineStr">
        <is>
          <t>3|3</t>
        </is>
      </c>
      <c r="U244" t="inlineStr">
        <is>
          <t>|</t>
        </is>
      </c>
      <c r="V244" t="inlineStr">
        <is>
          <t>Código de Conducta Europeo sobre las asociaciones</t>
        </is>
      </c>
      <c r="W244" t="inlineStr">
        <is>
          <t>3</t>
        </is>
      </c>
      <c r="X244" t="inlineStr">
        <is>
          <t/>
        </is>
      </c>
      <c r="Y244" t="inlineStr">
        <is>
          <t/>
        </is>
      </c>
      <c r="Z244" t="inlineStr">
        <is>
          <t/>
        </is>
      </c>
      <c r="AA244" t="inlineStr">
        <is>
          <t/>
        </is>
      </c>
      <c r="AB244" t="inlineStr">
        <is>
          <t/>
        </is>
      </c>
      <c r="AC244" t="inlineStr">
        <is>
          <t/>
        </is>
      </c>
      <c r="AD244" t="inlineStr">
        <is>
          <t/>
        </is>
      </c>
      <c r="AE244" t="inlineStr">
        <is>
          <t/>
        </is>
      </c>
      <c r="AF244" t="inlineStr">
        <is>
          <t/>
        </is>
      </c>
      <c r="AG244" t="inlineStr">
        <is>
          <t/>
        </is>
      </c>
      <c r="AH244" t="inlineStr">
        <is>
          <t/>
        </is>
      </c>
      <c r="AI244" t="inlineStr">
        <is>
          <t/>
        </is>
      </c>
      <c r="AJ244" t="inlineStr">
        <is>
          <t/>
        </is>
      </c>
      <c r="AK244" t="inlineStr">
        <is>
          <t/>
        </is>
      </c>
      <c r="AL244" t="inlineStr">
        <is>
          <t/>
        </is>
      </c>
      <c r="AM244" t="inlineStr">
        <is>
          <t/>
        </is>
      </c>
      <c r="AN244" t="inlineStr">
        <is>
          <t>ECCP|európai partnerségi magatartási kódex</t>
        </is>
      </c>
      <c r="AO244" t="inlineStr">
        <is>
          <t>4|4</t>
        </is>
      </c>
      <c r="AP244" t="inlineStr">
        <is>
          <t>|</t>
        </is>
      </c>
      <c r="AQ244" t="inlineStr">
        <is>
          <t>codice europeo di condotta sul partenariato</t>
        </is>
      </c>
      <c r="AR244" t="inlineStr">
        <is>
          <t>3</t>
        </is>
      </c>
      <c r="AS244" t="inlineStr">
        <is>
          <t/>
        </is>
      </c>
      <c r="AT244" t="inlineStr">
        <is>
          <t/>
        </is>
      </c>
      <c r="AU244" t="inlineStr">
        <is>
          <t/>
        </is>
      </c>
      <c r="AV244" t="inlineStr">
        <is>
          <t/>
        </is>
      </c>
      <c r="AW244" t="inlineStr">
        <is>
          <t>Eiropas rīcības kodekss attiecībā uz partnerību|&lt;i&gt;ECCP&lt;/i&gt;</t>
        </is>
      </c>
      <c r="AX244" t="inlineStr">
        <is>
          <t>3|2</t>
        </is>
      </c>
      <c r="AY244" t="inlineStr">
        <is>
          <t>|</t>
        </is>
      </c>
      <c r="AZ244" t="inlineStr">
        <is>
          <t/>
        </is>
      </c>
      <c r="BA244" t="inlineStr">
        <is>
          <t/>
        </is>
      </c>
      <c r="BB244" t="inlineStr">
        <is>
          <t/>
        </is>
      </c>
      <c r="BC244" t="inlineStr">
        <is>
          <t/>
        </is>
      </c>
      <c r="BD244" t="inlineStr">
        <is>
          <t/>
        </is>
      </c>
      <c r="BE244" t="inlineStr">
        <is>
          <t/>
        </is>
      </c>
      <c r="BF244" t="inlineStr">
        <is>
          <t/>
        </is>
      </c>
      <c r="BG244" t="inlineStr">
        <is>
          <t/>
        </is>
      </c>
      <c r="BH244" t="inlineStr">
        <is>
          <t/>
        </is>
      </c>
      <c r="BI244" t="inlineStr">
        <is>
          <t>ECCP|Código de Conduta Europeu sobre Parcerias</t>
        </is>
      </c>
      <c r="BJ244" t="inlineStr">
        <is>
          <t>3|3</t>
        </is>
      </c>
      <c r="BK244" t="inlineStr">
        <is>
          <t>|</t>
        </is>
      </c>
      <c r="BL244" t="inlineStr">
        <is>
          <t/>
        </is>
      </c>
      <c r="BM244" t="inlineStr">
        <is>
          <t/>
        </is>
      </c>
      <c r="BN244" t="inlineStr">
        <is>
          <t/>
        </is>
      </c>
      <c r="BO244" t="inlineStr">
        <is>
          <t/>
        </is>
      </c>
      <c r="BP244" t="inlineStr">
        <is>
          <t/>
        </is>
      </c>
      <c r="BQ244" t="inlineStr">
        <is>
          <t/>
        </is>
      </c>
      <c r="BR244" t="inlineStr">
        <is>
          <t>Evropski kodeks dobre prakse za partnerstvo</t>
        </is>
      </c>
      <c r="BS244" t="inlineStr">
        <is>
          <t>3</t>
        </is>
      </c>
      <c r="BT244" t="inlineStr">
        <is>
          <t/>
        </is>
      </c>
      <c r="BU244" t="inlineStr">
        <is>
          <t/>
        </is>
      </c>
      <c r="BV244" t="inlineStr">
        <is>
          <t/>
        </is>
      </c>
      <c r="BW244" t="inlineStr">
        <is>
          <t/>
        </is>
      </c>
      <c r="BX244" t="inlineStr">
        <is>
          <t/>
        </is>
      </c>
      <c r="BY244" t="inlineStr">
        <is>
          <t/>
        </is>
      </c>
      <c r="BZ244" t="inlineStr">
        <is>
          <t/>
        </is>
      </c>
      <c r="CA244" t="inlineStr">
        <is>
          <t/>
        </is>
      </c>
      <c r="CB244" t="inlineStr">
        <is>
          <t/>
        </is>
      </c>
      <c r="CC244" t="inlineStr">
        <is>
          <t>collection of principles to guide EU countries in organising the participation of the relevant partners in the implementation of the EU Common Strategic Framework funds</t>
        </is>
      </c>
      <c r="CD244" t="inlineStr">
        <is>
          <t>Código de conducta establecido para respaldar a los Estados miembros en la organización de las asociaciones y facilitar esta labor en lo relativo a los acuerdos de asociación y los programas apoyados por los Fondos Fondos Estructurales y de Inversión Europeos ( &lt;a href="/entry/result/3548671/all" id="ENTRY_TO_ENTRY_CONVERTER" target="_blank"&gt;IATE:3548671&lt;/a&gt; ).</t>
        </is>
      </c>
      <c r="CE244" t="inlineStr">
        <is>
          <t/>
        </is>
      </c>
      <c r="CF244" t="inlineStr">
        <is>
          <t/>
        </is>
      </c>
      <c r="CG244" t="inlineStr">
        <is>
          <t/>
        </is>
      </c>
      <c r="CH244" t="inlineStr">
        <is>
          <t/>
        </is>
      </c>
      <c r="CI244" t="inlineStr">
        <is>
          <t/>
        </is>
      </c>
      <c r="CJ244" t="inlineStr">
        <is>
          <t>a közös stratégiai keret [ &lt;a href="/entry/result/3529446/all" id="ENTRY_TO_ENTRY_CONVERTER" target="_blank"&gt;IATE:3529446&lt;/a&gt; ] alapjainak végrehajtását végző partnerek részvételére vonatkozó alapelvek gyűjteménye</t>
        </is>
      </c>
      <c r="CK244" t="inlineStr">
        <is>
          <t>norme intese a sostenere e agevolare gli Stati membri
nell'organizzazione di partenariati finalizzati agli accordi di partenariato e
ai programmi finanziati dai fondi strutturali e d'investimento europei</t>
        </is>
      </c>
      <c r="CL244" t="inlineStr">
        <is>
          <t/>
        </is>
      </c>
      <c r="CM244" t="inlineStr">
        <is>
          <t>principu kopums, kuri paredzēti tam, lai virzītu ES valstu rīcību, kad tās organizē attiecīgo partneru līdzdalību dažādos ES vienotā stratēģiskā satvara fondu īstenošanas posmos</t>
        </is>
      </c>
      <c r="CN244" t="inlineStr">
        <is>
          <t/>
        </is>
      </c>
      <c r="CO244" t="inlineStr">
        <is>
          <t/>
        </is>
      </c>
      <c r="CP244" t="inlineStr">
        <is>
          <t/>
        </is>
      </c>
      <c r="CQ244" t="inlineStr">
        <is>
          <t/>
        </is>
      </c>
      <c r="CR244" t="inlineStr">
        <is>
          <t/>
        </is>
      </c>
      <c r="CS244" t="inlineStr">
        <is>
          <t/>
        </is>
      </c>
      <c r="CT244" t="inlineStr">
        <is>
          <t/>
        </is>
      </c>
      <c r="CU244" t="inlineStr">
        <is>
          <t/>
        </is>
      </c>
    </row>
    <row r="245">
      <c r="A245" s="1" t="str">
        <f>HYPERLINK("https://iate.europa.eu/entry/result/3570246/all", "3570246")</f>
        <v>3570246</v>
      </c>
      <c r="B245" t="inlineStr">
        <is>
          <t>FINANCE</t>
        </is>
      </c>
      <c r="C245" t="inlineStr">
        <is>
          <t>FINANCE</t>
        </is>
      </c>
      <c r="D245" t="inlineStr">
        <is>
          <t>овърнайт матуритет</t>
        </is>
      </c>
      <c r="E245" t="inlineStr">
        <is>
          <t>3</t>
        </is>
      </c>
      <c r="F245" t="inlineStr">
        <is>
          <t/>
        </is>
      </c>
      <c r="G245" t="inlineStr">
        <is>
          <t/>
        </is>
      </c>
      <c r="H245" t="inlineStr">
        <is>
          <t/>
        </is>
      </c>
      <c r="I245" t="inlineStr">
        <is>
          <t/>
        </is>
      </c>
      <c r="J245" t="inlineStr">
        <is>
          <t/>
        </is>
      </c>
      <c r="K245" t="inlineStr">
        <is>
          <t/>
        </is>
      </c>
      <c r="L245" t="inlineStr">
        <is>
          <t/>
        </is>
      </c>
      <c r="M245" t="inlineStr">
        <is>
          <t>Fälligkeit am folgenden Geschäftstag</t>
        </is>
      </c>
      <c r="N245" t="inlineStr">
        <is>
          <t>3</t>
        </is>
      </c>
      <c r="O245" t="inlineStr">
        <is>
          <t/>
        </is>
      </c>
      <c r="P245" t="inlineStr">
        <is>
          <t>διάρκεια μίας ημέρας</t>
        </is>
      </c>
      <c r="Q245" t="inlineStr">
        <is>
          <t>3</t>
        </is>
      </c>
      <c r="R245" t="inlineStr">
        <is>
          <t/>
        </is>
      </c>
      <c r="S245" t="inlineStr">
        <is>
          <t>overnight maturity</t>
        </is>
      </c>
      <c r="T245" t="inlineStr">
        <is>
          <t>3</t>
        </is>
      </c>
      <c r="U245" t="inlineStr">
        <is>
          <t/>
        </is>
      </c>
      <c r="V245" t="inlineStr">
        <is>
          <t>vencimiento a un día</t>
        </is>
      </c>
      <c r="W245" t="inlineStr">
        <is>
          <t>3</t>
        </is>
      </c>
      <c r="X245" t="inlineStr">
        <is>
          <t/>
        </is>
      </c>
      <c r="Y245" t="inlineStr">
        <is>
          <t/>
        </is>
      </c>
      <c r="Z245" t="inlineStr">
        <is>
          <t/>
        </is>
      </c>
      <c r="AA245" t="inlineStr">
        <is>
          <t/>
        </is>
      </c>
      <c r="AB245" t="inlineStr">
        <is>
          <t/>
        </is>
      </c>
      <c r="AC245" t="inlineStr">
        <is>
          <t/>
        </is>
      </c>
      <c r="AD245" t="inlineStr">
        <is>
          <t/>
        </is>
      </c>
      <c r="AE245" t="inlineStr">
        <is>
          <t/>
        </is>
      </c>
      <c r="AF245" t="inlineStr">
        <is>
          <t/>
        </is>
      </c>
      <c r="AG245" t="inlineStr">
        <is>
          <t/>
        </is>
      </c>
      <c r="AH245" t="inlineStr">
        <is>
          <t/>
        </is>
      </c>
      <c r="AI245" t="inlineStr">
        <is>
          <t/>
        </is>
      </c>
      <c r="AJ245" t="inlineStr">
        <is>
          <t/>
        </is>
      </c>
      <c r="AK245" t="inlineStr">
        <is>
          <t/>
        </is>
      </c>
      <c r="AL245" t="inlineStr">
        <is>
          <t/>
        </is>
      </c>
      <c r="AM245" t="inlineStr">
        <is>
          <t/>
        </is>
      </c>
      <c r="AN245" t="inlineStr">
        <is>
          <t>egynapos futamidő</t>
        </is>
      </c>
      <c r="AO245" t="inlineStr">
        <is>
          <t>3</t>
        </is>
      </c>
      <c r="AP245" t="inlineStr">
        <is>
          <t/>
        </is>
      </c>
      <c r="AQ245" t="inlineStr">
        <is>
          <t>scadenza overnight</t>
        </is>
      </c>
      <c r="AR245" t="inlineStr">
        <is>
          <t>3</t>
        </is>
      </c>
      <c r="AS245" t="inlineStr">
        <is>
          <t/>
        </is>
      </c>
      <c r="AT245" t="inlineStr">
        <is>
          <t>vienos nakties terminas</t>
        </is>
      </c>
      <c r="AU245" t="inlineStr">
        <is>
          <t>3</t>
        </is>
      </c>
      <c r="AV245" t="inlineStr">
        <is>
          <t/>
        </is>
      </c>
      <c r="AW245" t="inlineStr">
        <is>
          <t/>
        </is>
      </c>
      <c r="AX245" t="inlineStr">
        <is>
          <t/>
        </is>
      </c>
      <c r="AY245" t="inlineStr">
        <is>
          <t/>
        </is>
      </c>
      <c r="AZ245" t="inlineStr">
        <is>
          <t/>
        </is>
      </c>
      <c r="BA245" t="inlineStr">
        <is>
          <t/>
        </is>
      </c>
      <c r="BB245" t="inlineStr">
        <is>
          <t/>
        </is>
      </c>
      <c r="BC245" t="inlineStr">
        <is>
          <t/>
        </is>
      </c>
      <c r="BD245" t="inlineStr">
        <is>
          <t/>
        </is>
      </c>
      <c r="BE245" t="inlineStr">
        <is>
          <t/>
        </is>
      </c>
      <c r="BF245" t="inlineStr">
        <is>
          <t>zapadalność typu overnight</t>
        </is>
      </c>
      <c r="BG245" t="inlineStr">
        <is>
          <t>3</t>
        </is>
      </c>
      <c r="BH245" t="inlineStr">
        <is>
          <t/>
        </is>
      </c>
      <c r="BI245" t="inlineStr">
        <is>
          <t>prazo &lt;i&gt;overnight&lt;/i&gt;</t>
        </is>
      </c>
      <c r="BJ245" t="inlineStr">
        <is>
          <t>3</t>
        </is>
      </c>
      <c r="BK245" t="inlineStr">
        <is>
          <t/>
        </is>
      </c>
      <c r="BL245" t="inlineStr">
        <is>
          <t>scadență overnight</t>
        </is>
      </c>
      <c r="BM245" t="inlineStr">
        <is>
          <t>3</t>
        </is>
      </c>
      <c r="BN245" t="inlineStr">
        <is>
          <t/>
        </is>
      </c>
      <c r="BO245" t="inlineStr">
        <is>
          <t/>
        </is>
      </c>
      <c r="BP245" t="inlineStr">
        <is>
          <t/>
        </is>
      </c>
      <c r="BQ245" t="inlineStr">
        <is>
          <t/>
        </is>
      </c>
      <c r="BR245" t="inlineStr">
        <is>
          <t/>
        </is>
      </c>
      <c r="BS245" t="inlineStr">
        <is>
          <t/>
        </is>
      </c>
      <c r="BT245" t="inlineStr">
        <is>
          <t/>
        </is>
      </c>
      <c r="BU245" t="inlineStr">
        <is>
          <t/>
        </is>
      </c>
      <c r="BV245" t="inlineStr">
        <is>
          <t/>
        </is>
      </c>
      <c r="BW245" t="inlineStr">
        <is>
          <t/>
        </is>
      </c>
      <c r="BX245" t="inlineStr">
        <is>
          <t>срок до един ден, след който настъпва падежът на финансов инструмент или кредит</t>
        </is>
      </c>
      <c r="BY245" t="inlineStr">
        <is>
          <t/>
        </is>
      </c>
      <c r="BZ245" t="inlineStr">
        <is>
          <t/>
        </is>
      </c>
      <c r="CA245" t="inlineStr">
        <is>
          <t/>
        </is>
      </c>
      <c r="CB245" t="inlineStr">
        <is>
          <t>ημερομηνία λήξης κατά
την οποία μια οφειλή (συναλλαγματικής, γραμματίου, πιστωτικού τίτλου, πίστωσης,
ασφαλιστηρίου) ή μια συναλλαγή (swap, δάνειο, κατάθεση, κλπ.) καθίσταται
ληξιπρόθεσμη και πληρωτέα με διαφορά μιας τοκοφόρου ημέρας</t>
        </is>
      </c>
      <c r="CC245" t="inlineStr">
        <is>
          <t>period of up to one day after which a financial instrument or loan matures (i.e. becomes due for settlement)</t>
        </is>
      </c>
      <c r="CD245" t="inlineStr">
        <is>
          <t>Vencimiento el día hábil
siguiente.</t>
        </is>
      </c>
      <c r="CE245" t="inlineStr">
        <is>
          <t/>
        </is>
      </c>
      <c r="CF245" t="inlineStr">
        <is>
          <t/>
        </is>
      </c>
      <c r="CG245" t="inlineStr">
        <is>
          <t/>
        </is>
      </c>
      <c r="CH245" t="inlineStr">
        <is>
          <t/>
        </is>
      </c>
      <c r="CI245" t="inlineStr">
        <is>
          <t/>
        </is>
      </c>
      <c r="CJ245" t="inlineStr">
        <is>
          <t>a következő üzleti napon történő visszafizetési kötelezettség</t>
        </is>
      </c>
      <c r="CK245" t="inlineStr">
        <is>
          <t>scadenza di un’operazione da un giorno all’altro</t>
        </is>
      </c>
      <c r="CL245" t="inlineStr">
        <is>
          <t>ne ilgesnis kaip vienos dienos laikotarpis, kol turi būti grąžintas įsiskolinimas</t>
        </is>
      </c>
      <c r="CM245" t="inlineStr">
        <is>
          <t/>
        </is>
      </c>
      <c r="CN245" t="inlineStr">
        <is>
          <t/>
        </is>
      </c>
      <c r="CO245" t="inlineStr">
        <is>
          <t/>
        </is>
      </c>
      <c r="CP245" t="inlineStr">
        <is>
          <t>termin
zapadalności instrumentu finansowego przypadający następnego dnia roboczego</t>
        </is>
      </c>
      <c r="CQ245" t="inlineStr">
        <is>
          <t/>
        </is>
      </c>
      <c r="CR245" t="inlineStr">
        <is>
          <t>perioadă de maximum o zi după care un instrument financiar sau un împrumut este scadent (devine exigibil)</t>
        </is>
      </c>
      <c r="CS245" t="inlineStr">
        <is>
          <t/>
        </is>
      </c>
      <c r="CT245" t="inlineStr">
        <is>
          <t/>
        </is>
      </c>
      <c r="CU245" t="inlineStr">
        <is>
          <t/>
        </is>
      </c>
    </row>
    <row r="246">
      <c r="A246" s="1" t="str">
        <f>HYPERLINK("https://iate.europa.eu/entry/result/3561707/all", "3561707")</f>
        <v>3561707</v>
      </c>
      <c r="B246" t="inlineStr">
        <is>
          <t>FINANCE</t>
        </is>
      </c>
      <c r="C246" t="inlineStr">
        <is>
          <t>FINANCE|financial institutions and credit</t>
        </is>
      </c>
      <c r="D246" t="inlineStr">
        <is>
          <t/>
        </is>
      </c>
      <c r="E246" t="inlineStr">
        <is>
          <t/>
        </is>
      </c>
      <c r="F246" t="inlineStr">
        <is>
          <t/>
        </is>
      </c>
      <c r="G246" t="inlineStr">
        <is>
          <t/>
        </is>
      </c>
      <c r="H246" t="inlineStr">
        <is>
          <t/>
        </is>
      </c>
      <c r="I246" t="inlineStr">
        <is>
          <t/>
        </is>
      </c>
      <c r="J246" t="inlineStr">
        <is>
          <t/>
        </is>
      </c>
      <c r="K246" t="inlineStr">
        <is>
          <t/>
        </is>
      </c>
      <c r="L246" t="inlineStr">
        <is>
          <t/>
        </is>
      </c>
      <c r="M246" t="inlineStr">
        <is>
          <t>betroffener Inhaber</t>
        </is>
      </c>
      <c r="N246" t="inlineStr">
        <is>
          <t>2</t>
        </is>
      </c>
      <c r="O246" t="inlineStr">
        <is>
          <t/>
        </is>
      </c>
      <c r="P246" t="inlineStr">
        <is>
          <t>θιγόμενος κάτοχος</t>
        </is>
      </c>
      <c r="Q246" t="inlineStr">
        <is>
          <t>3</t>
        </is>
      </c>
      <c r="R246" t="inlineStr">
        <is>
          <t/>
        </is>
      </c>
      <c r="S246" t="inlineStr">
        <is>
          <t>affected holder</t>
        </is>
      </c>
      <c r="T246" t="inlineStr">
        <is>
          <t>3</t>
        </is>
      </c>
      <c r="U246" t="inlineStr">
        <is>
          <t/>
        </is>
      </c>
      <c r="V246" t="inlineStr">
        <is>
          <t>titular afectado</t>
        </is>
      </c>
      <c r="W246" t="inlineStr">
        <is>
          <t>3</t>
        </is>
      </c>
      <c r="X246" t="inlineStr">
        <is>
          <t/>
        </is>
      </c>
      <c r="Y246" t="inlineStr">
        <is>
          <t>mõjutatud omaja</t>
        </is>
      </c>
      <c r="Z246" t="inlineStr">
        <is>
          <t>3</t>
        </is>
      </c>
      <c r="AA246" t="inlineStr">
        <is>
          <t/>
        </is>
      </c>
      <c r="AB246" t="inlineStr">
        <is>
          <t/>
        </is>
      </c>
      <c r="AC246" t="inlineStr">
        <is>
          <t/>
        </is>
      </c>
      <c r="AD246" t="inlineStr">
        <is>
          <t/>
        </is>
      </c>
      <c r="AE246" t="inlineStr">
        <is>
          <t>détenteur affecté</t>
        </is>
      </c>
      <c r="AF246" t="inlineStr">
        <is>
          <t>2</t>
        </is>
      </c>
      <c r="AG246" t="inlineStr">
        <is>
          <t/>
        </is>
      </c>
      <c r="AH246" t="inlineStr">
        <is>
          <t/>
        </is>
      </c>
      <c r="AI246" t="inlineStr">
        <is>
          <t/>
        </is>
      </c>
      <c r="AJ246" t="inlineStr">
        <is>
          <t/>
        </is>
      </c>
      <c r="AK246" t="inlineStr">
        <is>
          <t>pogođeni imatelj</t>
        </is>
      </c>
      <c r="AL246" t="inlineStr">
        <is>
          <t>4</t>
        </is>
      </c>
      <c r="AM246" t="inlineStr">
        <is>
          <t/>
        </is>
      </c>
      <c r="AN246" t="inlineStr">
        <is>
          <t/>
        </is>
      </c>
      <c r="AO246" t="inlineStr">
        <is>
          <t/>
        </is>
      </c>
      <c r="AP246" t="inlineStr">
        <is>
          <t/>
        </is>
      </c>
      <c r="AQ246" t="inlineStr">
        <is>
          <t>detentore interessato</t>
        </is>
      </c>
      <c r="AR246" t="inlineStr">
        <is>
          <t>1</t>
        </is>
      </c>
      <c r="AS246" t="inlineStr">
        <is>
          <t/>
        </is>
      </c>
      <c r="AT246" t="inlineStr">
        <is>
          <t>poveikį patiriantis savininkas</t>
        </is>
      </c>
      <c r="AU246" t="inlineStr">
        <is>
          <t>2</t>
        </is>
      </c>
      <c r="AV246" t="inlineStr">
        <is>
          <t/>
        </is>
      </c>
      <c r="AW246" t="inlineStr">
        <is>
          <t>skartais turētājs</t>
        </is>
      </c>
      <c r="AX246" t="inlineStr">
        <is>
          <t>3</t>
        </is>
      </c>
      <c r="AY246" t="inlineStr">
        <is>
          <t/>
        </is>
      </c>
      <c r="AZ246" t="inlineStr">
        <is>
          <t>azzjonist affettwat</t>
        </is>
      </c>
      <c r="BA246" t="inlineStr">
        <is>
          <t>3</t>
        </is>
      </c>
      <c r="BB246" t="inlineStr">
        <is>
          <t/>
        </is>
      </c>
      <c r="BC246" t="inlineStr">
        <is>
          <t/>
        </is>
      </c>
      <c r="BD246" t="inlineStr">
        <is>
          <t/>
        </is>
      </c>
      <c r="BE246" t="inlineStr">
        <is>
          <t/>
        </is>
      </c>
      <c r="BF246" t="inlineStr">
        <is>
          <t/>
        </is>
      </c>
      <c r="BG246" t="inlineStr">
        <is>
          <t/>
        </is>
      </c>
      <c r="BH246" t="inlineStr">
        <is>
          <t/>
        </is>
      </c>
      <c r="BI246" t="inlineStr">
        <is>
          <t>acionista afetado</t>
        </is>
      </c>
      <c r="BJ246" t="inlineStr">
        <is>
          <t>3</t>
        </is>
      </c>
      <c r="BK246" t="inlineStr">
        <is>
          <t/>
        </is>
      </c>
      <c r="BL246" t="inlineStr">
        <is>
          <t/>
        </is>
      </c>
      <c r="BM246" t="inlineStr">
        <is>
          <t/>
        </is>
      </c>
      <c r="BN246" t="inlineStr">
        <is>
          <t/>
        </is>
      </c>
      <c r="BO246" t="inlineStr">
        <is>
          <t>dotknutý držiteľ</t>
        </is>
      </c>
      <c r="BP246" t="inlineStr">
        <is>
          <t>3</t>
        </is>
      </c>
      <c r="BQ246" t="inlineStr">
        <is>
          <t/>
        </is>
      </c>
      <c r="BR246" t="inlineStr">
        <is>
          <t>zadevni imetnik</t>
        </is>
      </c>
      <c r="BS246" t="inlineStr">
        <is>
          <t>2</t>
        </is>
      </c>
      <c r="BT246" t="inlineStr">
        <is>
          <t/>
        </is>
      </c>
      <c r="BU246" t="inlineStr">
        <is>
          <t/>
        </is>
      </c>
      <c r="BV246" t="inlineStr">
        <is>
          <t/>
        </is>
      </c>
      <c r="BW246" t="inlineStr">
        <is>
          <t/>
        </is>
      </c>
      <c r="BX246" t="inlineStr">
        <is>
          <t/>
        </is>
      </c>
      <c r="BY246" t="inlineStr">
        <is>
          <t/>
        </is>
      </c>
      <c r="BZ246" t="inlineStr">
        <is>
          <t/>
        </is>
      </c>
      <c r="CA246" t="inlineStr">
        <is>
          <t>Inhaber von Eigentumstiteln, dessen Eigentumstitel durch Ausübung der Befugnis, den Nennwert der Anteile oder anderen Eigentumstitel eines in Abwicklung befindlichen Instituts herabzusetzen, einschließlich ihn auf null herabzusetzen, und diese Anteile oder anderen Eigentumstitel zu löschen, gelöscht wurden</t>
        </is>
      </c>
      <c r="CB246" t="inlineStr">
        <is>
          <t>κάτοχος μέσων ιδιοκτησίας του οποίου τα μέσα ιδιοκτησίας ακυρώνονται μέσω της εξουσίας των αρχών εξυγίανσης να μειώνουν, ή και να μηδενίζουν, την ονομαστική αξία μετοχών ή άλλων μέσων ιδιοκτησίας ενός ιδρύματος υπό εξυγίανση καθώς και να ακυρώνουν τέτοιες μετοχές ή άλλα μέσα ιδιοκτησίας</t>
        </is>
      </c>
      <c r="CC246" t="inlineStr">
        <is>
          <t>a holder of instruments of ownership whose instruments of ownership are cancelled by means of the power referred to in point (h) of Article 63(1)</t>
        </is>
      </c>
      <c r="CD246" t="inlineStr">
        <is>
          <t>Titular de instrumentos de capital cuyos instrumentos de capital han sido amortizados mediante el ejercicio de la comptencia a que se refiere el artículo 63, apartado 1, letra h) de la Directiva 2014/59/UE, &lt;a href="http://eur-lex.europa.eu/legal-content/ES/TXT/?uri=CELEX:32014L0059" target="_blank"&gt;CELEX:32014L0059/ES&lt;/a&gt;.</t>
        </is>
      </c>
      <c r="CE246" t="inlineStr">
        <is>
          <t>omandiõiguse instrumentide omaja, kelle omandiõiguse instrumendid tunnistatakse kehtetuks artikli 63 lõike 1 punktis h osutatud õiguse alusel</t>
        </is>
      </c>
      <c r="CF246" t="inlineStr">
        <is>
          <t/>
        </is>
      </c>
      <c r="CG246" t="inlineStr">
        <is>
          <t>un détenteur de titres de propriété dont les titres de propriété se voient annulés par l’exercice du pouvoir visé à l’article 63, paragraphe 1, point h)</t>
        </is>
      </c>
      <c r="CH246" t="inlineStr">
        <is>
          <t/>
        </is>
      </c>
      <c r="CI246" t="inlineStr">
        <is>
          <t>imatelj dionica ili drugog vlasničkog instrumenta čiji se vlasnički instrument povlači</t>
        </is>
      </c>
      <c r="CJ246" t="inlineStr">
        <is>
          <t/>
        </is>
      </c>
      <c r="CK246" t="inlineStr">
        <is>
          <t>detentore di titoli di proprietà i cui titoli di proprietà sono cancellati tramite il potere di cui all’articolo 63, paragrafo 1, lettera h, della direttiva 2014/59/UE</t>
        </is>
      </c>
      <c r="CL246" t="inlineStr">
        <is>
          <t>nuosavybės priemonių turėtojas, kurio nuosavybės priemonės panaikintos pasinaudojant 63 straipsnio 1 dalies h punkte nurodytais įgaliojimais</t>
        </is>
      </c>
      <c r="CM246" t="inlineStr">
        <is>
          <t>īpašumtiesību instrumentu turētājs, kura īpašumtiesību instrumenti ir anulēti, izmantojot 63. panta 1. punkta h) apakšpunktā minētās pilnvaras</t>
        </is>
      </c>
      <c r="CN246" t="inlineStr">
        <is>
          <t>detentur ta' strumenti ta' sjieda li l-istrumenti ta' sjieda tiegħu jiġu kkanċellati permezz tas-setgħa msemmija fil-punt (h) tal-Artikolu 63(1)</t>
        </is>
      </c>
      <c r="CO246" t="inlineStr">
        <is>
          <t/>
        </is>
      </c>
      <c r="CP246" t="inlineStr">
        <is>
          <t/>
        </is>
      </c>
      <c r="CQ246" t="inlineStr">
        <is>
          <t>Um titular de instrumentos de propriedade cujos
instrumentos de propriedade são extintos através do exercício do poder referido
no artigo 63.o, n.º 1, alínea h), da Diretiva
2014/59/UE do Parlamento Europeu e do Conselho, de 15 de maio de 2014.</t>
        </is>
      </c>
      <c r="CR246" t="inlineStr">
        <is>
          <t/>
        </is>
      </c>
      <c r="CS246" t="inlineStr">
        <is>
          <t>držiteľ nástrojov vlastníctva, ktorého nástroje vlastníctva sa rušia prostredníctvom právomoci uvedenej v článku 63 ods. 1 písm. h) smernice 2014/59/EÚ</t>
        </is>
      </c>
      <c r="CT246" t="inlineStr">
        <is>
          <t>&lt;div&gt;imetnik lastniških instrumentov, katerega lastniški
instrumenti se razveljavijo s pooblastilom iz točke (h) člena 63(1)&lt;/div&gt;</t>
        </is>
      </c>
      <c r="CU246" t="inlineStr">
        <is>
          <t/>
        </is>
      </c>
    </row>
    <row r="247">
      <c r="A247" s="1" t="str">
        <f>HYPERLINK("https://iate.europa.eu/entry/result/3562066/all", "3562066")</f>
        <v>3562066</v>
      </c>
      <c r="B247" t="inlineStr">
        <is>
          <t>FINANCE</t>
        </is>
      </c>
      <c r="C247" t="inlineStr">
        <is>
          <t>FINANCE|financial institutions and credit</t>
        </is>
      </c>
      <c r="D247" t="inlineStr">
        <is>
          <t>процедури за преструктуриране</t>
        </is>
      </c>
      <c r="E247" t="inlineStr">
        <is>
          <t>3</t>
        </is>
      </c>
      <c r="F247" t="inlineStr">
        <is>
          <t/>
        </is>
      </c>
      <c r="G247" t="inlineStr">
        <is>
          <t/>
        </is>
      </c>
      <c r="H247" t="inlineStr">
        <is>
          <t/>
        </is>
      </c>
      <c r="I247" t="inlineStr">
        <is>
          <t/>
        </is>
      </c>
      <c r="J247" t="inlineStr">
        <is>
          <t/>
        </is>
      </c>
      <c r="K247" t="inlineStr">
        <is>
          <t/>
        </is>
      </c>
      <c r="L247" t="inlineStr">
        <is>
          <t/>
        </is>
      </c>
      <c r="M247" t="inlineStr">
        <is>
          <t>Abwicklungsverfahren</t>
        </is>
      </c>
      <c r="N247" t="inlineStr">
        <is>
          <t>2</t>
        </is>
      </c>
      <c r="O247" t="inlineStr">
        <is>
          <t/>
        </is>
      </c>
      <c r="P247" t="inlineStr">
        <is>
          <t>διαδικασίες εξυγίανσης</t>
        </is>
      </c>
      <c r="Q247" t="inlineStr">
        <is>
          <t>3</t>
        </is>
      </c>
      <c r="R247" t="inlineStr">
        <is>
          <t/>
        </is>
      </c>
      <c r="S247" t="inlineStr">
        <is>
          <t>resolution proceedings</t>
        </is>
      </c>
      <c r="T247" t="inlineStr">
        <is>
          <t>3</t>
        </is>
      </c>
      <c r="U247" t="inlineStr">
        <is>
          <t/>
        </is>
      </c>
      <c r="V247" t="inlineStr">
        <is>
          <t/>
        </is>
      </c>
      <c r="W247" t="inlineStr">
        <is>
          <t/>
        </is>
      </c>
      <c r="X247" t="inlineStr">
        <is>
          <t/>
        </is>
      </c>
      <c r="Y247" t="inlineStr">
        <is>
          <t/>
        </is>
      </c>
      <c r="Z247" t="inlineStr">
        <is>
          <t/>
        </is>
      </c>
      <c r="AA247" t="inlineStr">
        <is>
          <t/>
        </is>
      </c>
      <c r="AB247" t="inlineStr">
        <is>
          <t/>
        </is>
      </c>
      <c r="AC247" t="inlineStr">
        <is>
          <t/>
        </is>
      </c>
      <c r="AD247" t="inlineStr">
        <is>
          <t/>
        </is>
      </c>
      <c r="AE247" t="inlineStr">
        <is>
          <t>procédure de résolution</t>
        </is>
      </c>
      <c r="AF247" t="inlineStr">
        <is>
          <t>3</t>
        </is>
      </c>
      <c r="AG247" t="inlineStr">
        <is>
          <t/>
        </is>
      </c>
      <c r="AH247" t="inlineStr">
        <is>
          <t/>
        </is>
      </c>
      <c r="AI247" t="inlineStr">
        <is>
          <t/>
        </is>
      </c>
      <c r="AJ247" t="inlineStr">
        <is>
          <t/>
        </is>
      </c>
      <c r="AK247" t="inlineStr">
        <is>
          <t/>
        </is>
      </c>
      <c r="AL247" t="inlineStr">
        <is>
          <t/>
        </is>
      </c>
      <c r="AM247" t="inlineStr">
        <is>
          <t/>
        </is>
      </c>
      <c r="AN247" t="inlineStr">
        <is>
          <t/>
        </is>
      </c>
      <c r="AO247" t="inlineStr">
        <is>
          <t/>
        </is>
      </c>
      <c r="AP247" t="inlineStr">
        <is>
          <t/>
        </is>
      </c>
      <c r="AQ247" t="inlineStr">
        <is>
          <t>procedura di risoluzione</t>
        </is>
      </c>
      <c r="AR247" t="inlineStr">
        <is>
          <t>3</t>
        </is>
      </c>
      <c r="AS247" t="inlineStr">
        <is>
          <t/>
        </is>
      </c>
      <c r="AT247" t="inlineStr">
        <is>
          <t/>
        </is>
      </c>
      <c r="AU247" t="inlineStr">
        <is>
          <t/>
        </is>
      </c>
      <c r="AV247" t="inlineStr">
        <is>
          <t/>
        </is>
      </c>
      <c r="AW247" t="inlineStr">
        <is>
          <t/>
        </is>
      </c>
      <c r="AX247" t="inlineStr">
        <is>
          <t/>
        </is>
      </c>
      <c r="AY247" t="inlineStr">
        <is>
          <t/>
        </is>
      </c>
      <c r="AZ247" t="inlineStr">
        <is>
          <t>proċedimenti ta' riżoluzzjoni</t>
        </is>
      </c>
      <c r="BA247" t="inlineStr">
        <is>
          <t>3</t>
        </is>
      </c>
      <c r="BB247" t="inlineStr">
        <is>
          <t/>
        </is>
      </c>
      <c r="BC247" t="inlineStr">
        <is>
          <t/>
        </is>
      </c>
      <c r="BD247" t="inlineStr">
        <is>
          <t/>
        </is>
      </c>
      <c r="BE247" t="inlineStr">
        <is>
          <t/>
        </is>
      </c>
      <c r="BF247" t="inlineStr">
        <is>
          <t/>
        </is>
      </c>
      <c r="BG247" t="inlineStr">
        <is>
          <t/>
        </is>
      </c>
      <c r="BH247" t="inlineStr">
        <is>
          <t/>
        </is>
      </c>
      <c r="BI247" t="inlineStr">
        <is>
          <t>processo de resolução</t>
        </is>
      </c>
      <c r="BJ247" t="inlineStr">
        <is>
          <t>3</t>
        </is>
      </c>
      <c r="BK247" t="inlineStr">
        <is>
          <t/>
        </is>
      </c>
      <c r="BL247" t="inlineStr">
        <is>
          <t/>
        </is>
      </c>
      <c r="BM247" t="inlineStr">
        <is>
          <t/>
        </is>
      </c>
      <c r="BN247" t="inlineStr">
        <is>
          <t/>
        </is>
      </c>
      <c r="BO247" t="inlineStr">
        <is>
          <t/>
        </is>
      </c>
      <c r="BP247" t="inlineStr">
        <is>
          <t/>
        </is>
      </c>
      <c r="BQ247" t="inlineStr">
        <is>
          <t/>
        </is>
      </c>
      <c r="BR247" t="inlineStr">
        <is>
          <t/>
        </is>
      </c>
      <c r="BS247" t="inlineStr">
        <is>
          <t/>
        </is>
      </c>
      <c r="BT247" t="inlineStr">
        <is>
          <t/>
        </is>
      </c>
      <c r="BU247" t="inlineStr">
        <is>
          <t/>
        </is>
      </c>
      <c r="BV247" t="inlineStr">
        <is>
          <t/>
        </is>
      </c>
      <c r="BW247" t="inlineStr">
        <is>
          <t/>
        </is>
      </c>
      <c r="BX247" t="inlineStr">
        <is>
          <t/>
        </is>
      </c>
      <c r="BY247" t="inlineStr">
        <is>
          <t/>
        </is>
      </c>
      <c r="BZ247" t="inlineStr">
        <is>
          <t/>
        </is>
      </c>
      <c r="CA247" t="inlineStr">
        <is>
          <t>rechtlich vorgesehene Maßnahme zur Handhabung des Ausfalls eines Instituts oder eines Mutterunternehmens, die nach dessen Auflösung die persönlichen und vermögensrechtlichen Bindungen der Gesellschafter lösen soll, um die Vollbeendigung des Instituts oder des Mutterunternehmens herbeizuführen</t>
        </is>
      </c>
      <c r="CB247" t="inlineStr">
        <is>
          <t>θεσμοθετημένες
προπτωχευτικές και
πτωχευτικές διαδικασίες που στοχεύουν στην πρόληψη ή την έξοδο από την κρίση μέσω της
ικανοποίησης των πιστωτών και της εξυγίανσης της επιχείρησης</t>
        </is>
      </c>
      <c r="CC247" t="inlineStr">
        <is>
          <t/>
        </is>
      </c>
      <c r="CD247" t="inlineStr">
        <is>
          <t/>
        </is>
      </c>
      <c r="CE247" t="inlineStr">
        <is>
          <t/>
        </is>
      </c>
      <c r="CF247" t="inlineStr">
        <is>
          <t/>
        </is>
      </c>
      <c r="CG247" t="inlineStr">
        <is>
          <t>[procédure par laquelle une autorité] peut enjoindre un établissement de prendre les mesures qu'elle estime nécessaires afin de [...] préserver la stabilité financière, d’assurer la continuité des activités, des services et des opérations des établissements dont la défaillance aurait de graves conséquences pour l’économie, de protéger les déposants, d’éviter ou de limiter au maximum le recours au soutien financier public</t>
        </is>
      </c>
      <c r="CH247" t="inlineStr">
        <is>
          <t/>
        </is>
      </c>
      <c r="CI247" t="inlineStr">
        <is>
          <t/>
        </is>
      </c>
      <c r="CJ247" t="inlineStr">
        <is>
          <t/>
        </is>
      </c>
      <c r="CK247" t="inlineStr">
        <is>
          <t>processo di ristrutturazione gestito da autorità indipendenti che, attraverso l’utilizzo di tecniche e poteri offerti ora dalla BRRD, mira a evitare interruzioni nella prestazione dei servizi essenziali offerti dalla banca, a ripristinare condizioni di sostenibilità economica della parte sana della banca e a liquidare le parti restanti</t>
        </is>
      </c>
      <c r="CL247" t="inlineStr">
        <is>
          <t/>
        </is>
      </c>
      <c r="CM247" t="inlineStr">
        <is>
          <t/>
        </is>
      </c>
      <c r="CN247" t="inlineStr">
        <is>
          <t>proċedura li permezz tagħha awtorità tista' tordna stabbiliment biex jieħu l-miżuri li taħseb li huma neċessarji sabiex titħares l-istabilità finanzjarja, tiġi assigurata l-kontinwità tal-attivitajiet, tas-servizzi u tal-operazzjonijiet tal-istabbilimenti li l-falliment tagħhom ikollu konsegwenzi gravi għall-ekonomija, u biex jitħarsu d-depożitanti, biex jiġi evitat jew limitat ir-rikors għal appoġġ tal-għajnuna finanzjarja pubblika</t>
        </is>
      </c>
      <c r="CO247" t="inlineStr">
        <is>
          <t/>
        </is>
      </c>
      <c r="CP247" t="inlineStr">
        <is>
          <t/>
        </is>
      </c>
      <c r="CQ247" t="inlineStr">
        <is>
          <t/>
        </is>
      </c>
      <c r="CR247" t="inlineStr">
        <is>
          <t/>
        </is>
      </c>
      <c r="CS247" t="inlineStr">
        <is>
          <t/>
        </is>
      </c>
      <c r="CT247" t="inlineStr">
        <is>
          <t/>
        </is>
      </c>
      <c r="CU247" t="inlineStr">
        <is>
          <t/>
        </is>
      </c>
    </row>
    <row r="248">
      <c r="A248" s="1" t="str">
        <f>HYPERLINK("https://iate.europa.eu/entry/result/3571867/all", "3571867")</f>
        <v>3571867</v>
      </c>
      <c r="B248" t="inlineStr">
        <is>
          <t>FINANCE</t>
        </is>
      </c>
      <c r="C248" t="inlineStr">
        <is>
          <t>FINANCE|financial institutions and credit;FINANCE|insurance</t>
        </is>
      </c>
      <c r="D248" t="inlineStr">
        <is>
          <t>надзор за надеждност и пригодност</t>
        </is>
      </c>
      <c r="E248" t="inlineStr">
        <is>
          <t>3</t>
        </is>
      </c>
      <c r="F248" t="inlineStr">
        <is>
          <t/>
        </is>
      </c>
      <c r="G248" t="inlineStr">
        <is>
          <t/>
        </is>
      </c>
      <c r="H248" t="inlineStr">
        <is>
          <t/>
        </is>
      </c>
      <c r="I248" t="inlineStr">
        <is>
          <t/>
        </is>
      </c>
      <c r="J248" t="inlineStr">
        <is>
          <t/>
        </is>
      </c>
      <c r="K248" t="inlineStr">
        <is>
          <t/>
        </is>
      </c>
      <c r="L248" t="inlineStr">
        <is>
          <t/>
        </is>
      </c>
      <c r="M248" t="inlineStr">
        <is>
          <t>Beurteilung der fachlichen Qualifikation und persönlichen Zuverlässigkeit</t>
        </is>
      </c>
      <c r="N248" t="inlineStr">
        <is>
          <t>3</t>
        </is>
      </c>
      <c r="O248" t="inlineStr">
        <is>
          <t/>
        </is>
      </c>
      <c r="P248" t="inlineStr">
        <is>
          <t>εποπτεία της καταλληλότητας</t>
        </is>
      </c>
      <c r="Q248" t="inlineStr">
        <is>
          <t>3</t>
        </is>
      </c>
      <c r="R248" t="inlineStr">
        <is>
          <t/>
        </is>
      </c>
      <c r="S248" t="inlineStr">
        <is>
          <t>fit &amp;amp;|fit and proper supervision|proper supervision</t>
        </is>
      </c>
      <c r="T248" t="inlineStr">
        <is>
          <t>1|3|1</t>
        </is>
      </c>
      <c r="U248" t="inlineStr">
        <is>
          <t>||</t>
        </is>
      </c>
      <c r="V248" t="inlineStr">
        <is>
          <t/>
        </is>
      </c>
      <c r="W248" t="inlineStr">
        <is>
          <t/>
        </is>
      </c>
      <c r="X248" t="inlineStr">
        <is>
          <t/>
        </is>
      </c>
      <c r="Y248" t="inlineStr">
        <is>
          <t/>
        </is>
      </c>
      <c r="Z248" t="inlineStr">
        <is>
          <t/>
        </is>
      </c>
      <c r="AA248" t="inlineStr">
        <is>
          <t/>
        </is>
      </c>
      <c r="AB248" t="inlineStr">
        <is>
          <t>soveltuvuuden valvonta</t>
        </is>
      </c>
      <c r="AC248" t="inlineStr">
        <is>
          <t>3</t>
        </is>
      </c>
      <c r="AD248" t="inlineStr">
        <is>
          <t/>
        </is>
      </c>
      <c r="AE248" t="inlineStr">
        <is>
          <t>supervision concernant la compétence et l’honorabilité</t>
        </is>
      </c>
      <c r="AF248" t="inlineStr">
        <is>
          <t>3</t>
        </is>
      </c>
      <c r="AG248" t="inlineStr">
        <is>
          <t/>
        </is>
      </c>
      <c r="AH248" t="inlineStr">
        <is>
          <t/>
        </is>
      </c>
      <c r="AI248" t="inlineStr">
        <is>
          <t/>
        </is>
      </c>
      <c r="AJ248" t="inlineStr">
        <is>
          <t/>
        </is>
      </c>
      <c r="AK248" t="inlineStr">
        <is>
          <t/>
        </is>
      </c>
      <c r="AL248" t="inlineStr">
        <is>
          <t/>
        </is>
      </c>
      <c r="AM248" t="inlineStr">
        <is>
          <t/>
        </is>
      </c>
      <c r="AN248" t="inlineStr">
        <is>
          <t>alkalmassági és megbízhatósági felügyelet</t>
        </is>
      </c>
      <c r="AO248" t="inlineStr">
        <is>
          <t>3</t>
        </is>
      </c>
      <c r="AP248" t="inlineStr">
        <is>
          <t/>
        </is>
      </c>
      <c r="AQ248" t="inlineStr">
        <is>
          <t>vigilanza sui requisiti di professionalità e onorabilità</t>
        </is>
      </c>
      <c r="AR248" t="inlineStr">
        <is>
          <t>3</t>
        </is>
      </c>
      <c r="AS248" t="inlineStr">
        <is>
          <t/>
        </is>
      </c>
      <c r="AT248" t="inlineStr">
        <is>
          <t>kompetencijos ir tinkamumo priežiūra</t>
        </is>
      </c>
      <c r="AU248" t="inlineStr">
        <is>
          <t>3</t>
        </is>
      </c>
      <c r="AV248" t="inlineStr">
        <is>
          <t/>
        </is>
      </c>
      <c r="AW248" t="inlineStr">
        <is>
          <t/>
        </is>
      </c>
      <c r="AX248" t="inlineStr">
        <is>
          <t/>
        </is>
      </c>
      <c r="AY248" t="inlineStr">
        <is>
          <t/>
        </is>
      </c>
      <c r="AZ248" t="inlineStr">
        <is>
          <t/>
        </is>
      </c>
      <c r="BA248" t="inlineStr">
        <is>
          <t/>
        </is>
      </c>
      <c r="BB248" t="inlineStr">
        <is>
          <t/>
        </is>
      </c>
      <c r="BC248" t="inlineStr">
        <is>
          <t/>
        </is>
      </c>
      <c r="BD248" t="inlineStr">
        <is>
          <t/>
        </is>
      </c>
      <c r="BE248" t="inlineStr">
        <is>
          <t/>
        </is>
      </c>
      <c r="BF248" t="inlineStr">
        <is>
          <t/>
        </is>
      </c>
      <c r="BG248" t="inlineStr">
        <is>
          <t/>
        </is>
      </c>
      <c r="BH248" t="inlineStr">
        <is>
          <t/>
        </is>
      </c>
      <c r="BI248" t="inlineStr">
        <is>
          <t>supervisão da adequação e idoneidade</t>
        </is>
      </c>
      <c r="BJ248" t="inlineStr">
        <is>
          <t>3</t>
        </is>
      </c>
      <c r="BK248" t="inlineStr">
        <is>
          <t/>
        </is>
      </c>
      <c r="BL248" t="inlineStr">
        <is>
          <t>supraveghere în materie de competență și onorabilitate</t>
        </is>
      </c>
      <c r="BM248" t="inlineStr">
        <is>
          <t>3</t>
        </is>
      </c>
      <c r="BN248" t="inlineStr">
        <is>
          <t/>
        </is>
      </c>
      <c r="BO248" t="inlineStr">
        <is>
          <t/>
        </is>
      </c>
      <c r="BP248" t="inlineStr">
        <is>
          <t/>
        </is>
      </c>
      <c r="BQ248" t="inlineStr">
        <is>
          <t/>
        </is>
      </c>
      <c r="BR248" t="inlineStr">
        <is>
          <t/>
        </is>
      </c>
      <c r="BS248" t="inlineStr">
        <is>
          <t/>
        </is>
      </c>
      <c r="BT248" t="inlineStr">
        <is>
          <t/>
        </is>
      </c>
      <c r="BU248" t="inlineStr">
        <is>
          <t/>
        </is>
      </c>
      <c r="BV248" t="inlineStr">
        <is>
          <t/>
        </is>
      </c>
      <c r="BW248" t="inlineStr">
        <is>
          <t/>
        </is>
      </c>
      <c r="BX248" t="inlineStr">
        <is>
          <t/>
        </is>
      </c>
      <c r="BY248" t="inlineStr">
        <is>
          <t/>
        </is>
      </c>
      <c r="BZ248" t="inlineStr">
        <is>
          <t/>
        </is>
      </c>
      <c r="CA248" t="inlineStr">
        <is>
          <t>Vorgang, mit dem die Aufsichtsbehörden Kontrolle über den Zugang zu Leitungsorganen von Banken ausüben</t>
        </is>
      </c>
      <c r="CB248" t="inlineStr">
        <is>
          <t>εποπτεία της διαδικασίας
επιλογής των κατάλληλων διευθυντικών στελεχών τραπεζών ώστε να διασφαλίζεται η
χρηστή και συνετή διοίκηση των τραπεζών και κατά συνέπεια του τραπεζικού τομέα</t>
        </is>
      </c>
      <c r="CC248" t="inlineStr">
        <is>
          <t/>
        </is>
      </c>
      <c r="CD248" t="inlineStr">
        <is>
          <t/>
        </is>
      </c>
      <c r="CE248" t="inlineStr">
        <is>
          <t/>
        </is>
      </c>
      <c r="CF248" t="inlineStr">
        <is>
          <t>valvonta, jolla varmistetaan, että henkilöitä, jotka voivat vaikeuttaa pankin häiriötöntä toimintaa, ei (...) hyväksytä pankin hallintoelimien jäseniksi tai että heidän jäsenyytensä päätetään, mikäli vakavia soveltuvuuteen liittyviä ongelmia ilmenee</t>
        </is>
      </c>
      <c r="CG248" t="inlineStr">
        <is>
          <t>fonction de «filtrage» pour les conseils d’administration des banques, empêchant les personnes qui constitueraient un risque pour le bon fonctionnement d’une banque d’accéder au conseil d’administration en premier lieu ou de continuer à exercer leurs fonctions si un problème sérieux se produisait</t>
        </is>
      </c>
      <c r="CH248" t="inlineStr">
        <is>
          <t/>
        </is>
      </c>
      <c r="CI248" t="inlineStr">
        <is>
          <t/>
        </is>
      </c>
      <c r="CJ248" t="inlineStr">
        <is>
          <t>a bank helyes működését veszélyeztető személyek banki igazgatótanácsba történő bekerülésének és hivatalban maradásának megakadályozására irányuló vizsgálat</t>
        </is>
      </c>
      <c r="CK248" t="inlineStr">
        <is>
          <t>vigilanza europea nel valutare l’idoneità dei compenti degli organi di amministrazione degli enti</t>
        </is>
      </c>
      <c r="CL248" t="inlineStr">
        <is>
          <t>Europos Centrinio Banko vykdoma patekimo į ECB tiesiogiai prižiūrimų bankų valdybas kontrolė.</t>
        </is>
      </c>
      <c r="CM248" t="inlineStr">
        <is>
          <t/>
        </is>
      </c>
      <c r="CN248" t="inlineStr">
        <is>
          <t/>
        </is>
      </c>
      <c r="CO248" t="inlineStr">
        <is>
          <t/>
        </is>
      </c>
      <c r="CP248" t="inlineStr">
        <is>
          <t/>
        </is>
      </c>
      <c r="CQ248" t="inlineStr">
        <is>
          <t/>
        </is>
      </c>
      <c r="CR248" t="inlineStr">
        <is>
          <t>funcție de „control al accesului” în cadrul consiliilor de administrație ale băncilor, prin intermediul căreia persoanele care ar reprezenta un risc la adresa funcționării corecte a băncii sunt împiedicate să ocupe o funcție în cadrul acestor consilii sau să o exercite în continuare</t>
        </is>
      </c>
      <c r="CS248" t="inlineStr">
        <is>
          <t/>
        </is>
      </c>
      <c r="CT248" t="inlineStr">
        <is>
          <t/>
        </is>
      </c>
      <c r="CU248" t="inlineStr">
        <is>
          <t/>
        </is>
      </c>
    </row>
    <row r="249">
      <c r="A249" s="1" t="str">
        <f>HYPERLINK("https://iate.europa.eu/entry/result/3570248/all", "3570248")</f>
        <v>3570248</v>
      </c>
      <c r="B249" t="inlineStr">
        <is>
          <t>ECONOMICS</t>
        </is>
      </c>
      <c r="C249" t="inlineStr">
        <is>
          <t>ECONOMICS</t>
        </is>
      </c>
      <c r="D249" t="inlineStr">
        <is>
          <t/>
        </is>
      </c>
      <c r="E249" t="inlineStr">
        <is>
          <t/>
        </is>
      </c>
      <c r="F249" t="inlineStr">
        <is>
          <t/>
        </is>
      </c>
      <c r="G249" t="inlineStr">
        <is>
          <t/>
        </is>
      </c>
      <c r="H249" t="inlineStr">
        <is>
          <t/>
        </is>
      </c>
      <c r="I249" t="inlineStr">
        <is>
          <t/>
        </is>
      </c>
      <c r="J249" t="inlineStr">
        <is>
          <t/>
        </is>
      </c>
      <c r="K249" t="inlineStr">
        <is>
          <t/>
        </is>
      </c>
      <c r="L249" t="inlineStr">
        <is>
          <t/>
        </is>
      </c>
      <c r="M249" t="inlineStr">
        <is>
          <t>nicht notleidende Kreditforderung</t>
        </is>
      </c>
      <c r="N249" t="inlineStr">
        <is>
          <t>3</t>
        </is>
      </c>
      <c r="O249" t="inlineStr">
        <is>
          <t/>
        </is>
      </c>
      <c r="P249" t="inlineStr">
        <is>
          <t>ενήμερες δανειακές απαιτήσεις</t>
        </is>
      </c>
      <c r="Q249" t="inlineStr">
        <is>
          <t>3</t>
        </is>
      </c>
      <c r="R249" t="inlineStr">
        <is>
          <t/>
        </is>
      </c>
      <c r="S249" t="inlineStr">
        <is>
          <t>performing credit claim</t>
        </is>
      </c>
      <c r="T249" t="inlineStr">
        <is>
          <t>3</t>
        </is>
      </c>
      <c r="U249" t="inlineStr">
        <is>
          <t/>
        </is>
      </c>
      <c r="V249" t="inlineStr">
        <is>
          <t>crédito al corriente de pago|crédito no fallido</t>
        </is>
      </c>
      <c r="W249" t="inlineStr">
        <is>
          <t>3|3</t>
        </is>
      </c>
      <c r="X249" t="inlineStr">
        <is>
          <t>|</t>
        </is>
      </c>
      <c r="Y249" t="inlineStr">
        <is>
          <t/>
        </is>
      </c>
      <c r="Z249" t="inlineStr">
        <is>
          <t/>
        </is>
      </c>
      <c r="AA249" t="inlineStr">
        <is>
          <t/>
        </is>
      </c>
      <c r="AB249" t="inlineStr">
        <is>
          <t/>
        </is>
      </c>
      <c r="AC249" t="inlineStr">
        <is>
          <t/>
        </is>
      </c>
      <c r="AD249" t="inlineStr">
        <is>
          <t/>
        </is>
      </c>
      <c r="AE249" t="inlineStr">
        <is>
          <t/>
        </is>
      </c>
      <c r="AF249" t="inlineStr">
        <is>
          <t/>
        </is>
      </c>
      <c r="AG249" t="inlineStr">
        <is>
          <t/>
        </is>
      </c>
      <c r="AH249" t="inlineStr">
        <is>
          <t/>
        </is>
      </c>
      <c r="AI249" t="inlineStr">
        <is>
          <t/>
        </is>
      </c>
      <c r="AJ249" t="inlineStr">
        <is>
          <t/>
        </is>
      </c>
      <c r="AK249" t="inlineStr">
        <is>
          <t/>
        </is>
      </c>
      <c r="AL249" t="inlineStr">
        <is>
          <t/>
        </is>
      </c>
      <c r="AM249" t="inlineStr">
        <is>
          <t/>
        </is>
      </c>
      <c r="AN249" t="inlineStr">
        <is>
          <t>teljesítő hitelkövetelés</t>
        </is>
      </c>
      <c r="AO249" t="inlineStr">
        <is>
          <t>3</t>
        </is>
      </c>
      <c r="AP249" t="inlineStr">
        <is>
          <t/>
        </is>
      </c>
      <c r="AQ249" t="inlineStr">
        <is>
          <t>credito in bonis</t>
        </is>
      </c>
      <c r="AR249" t="inlineStr">
        <is>
          <t>3</t>
        </is>
      </c>
      <c r="AS249" t="inlineStr">
        <is>
          <t/>
        </is>
      </c>
      <c r="AT249" t="inlineStr">
        <is>
          <t/>
        </is>
      </c>
      <c r="AU249" t="inlineStr">
        <is>
          <t/>
        </is>
      </c>
      <c r="AV249" t="inlineStr">
        <is>
          <t/>
        </is>
      </c>
      <c r="AW249" t="inlineStr">
        <is>
          <t/>
        </is>
      </c>
      <c r="AX249" t="inlineStr">
        <is>
          <t/>
        </is>
      </c>
      <c r="AY249" t="inlineStr">
        <is>
          <t/>
        </is>
      </c>
      <c r="AZ249" t="inlineStr">
        <is>
          <t/>
        </is>
      </c>
      <c r="BA249" t="inlineStr">
        <is>
          <t/>
        </is>
      </c>
      <c r="BB249" t="inlineStr">
        <is>
          <t/>
        </is>
      </c>
      <c r="BC249" t="inlineStr">
        <is>
          <t/>
        </is>
      </c>
      <c r="BD249" t="inlineStr">
        <is>
          <t/>
        </is>
      </c>
      <c r="BE249" t="inlineStr">
        <is>
          <t/>
        </is>
      </c>
      <c r="BF249" t="inlineStr">
        <is>
          <t/>
        </is>
      </c>
      <c r="BG249" t="inlineStr">
        <is>
          <t/>
        </is>
      </c>
      <c r="BH249" t="inlineStr">
        <is>
          <t/>
        </is>
      </c>
      <c r="BI249" t="inlineStr">
        <is>
          <t>direito de crédito de boa cobrança</t>
        </is>
      </c>
      <c r="BJ249" t="inlineStr">
        <is>
          <t>2</t>
        </is>
      </c>
      <c r="BK249" t="inlineStr">
        <is>
          <t/>
        </is>
      </c>
      <c r="BL249" t="inlineStr">
        <is>
          <t>creanță privată performantă</t>
        </is>
      </c>
      <c r="BM249" t="inlineStr">
        <is>
          <t>3</t>
        </is>
      </c>
      <c r="BN249" t="inlineStr">
        <is>
          <t/>
        </is>
      </c>
      <c r="BO249" t="inlineStr">
        <is>
          <t/>
        </is>
      </c>
      <c r="BP249" t="inlineStr">
        <is>
          <t/>
        </is>
      </c>
      <c r="BQ249" t="inlineStr">
        <is>
          <t/>
        </is>
      </c>
      <c r="BR249" t="inlineStr">
        <is>
          <t/>
        </is>
      </c>
      <c r="BS249" t="inlineStr">
        <is>
          <t/>
        </is>
      </c>
      <c r="BT249" t="inlineStr">
        <is>
          <t/>
        </is>
      </c>
      <c r="BU249" t="inlineStr">
        <is>
          <t/>
        </is>
      </c>
      <c r="BV249" t="inlineStr">
        <is>
          <t/>
        </is>
      </c>
      <c r="BW249" t="inlineStr">
        <is>
          <t/>
        </is>
      </c>
      <c r="BX249" t="inlineStr">
        <is>
          <t/>
        </is>
      </c>
      <c r="BY249" t="inlineStr">
        <is>
          <t/>
        </is>
      </c>
      <c r="BZ249" t="inlineStr">
        <is>
          <t/>
        </is>
      </c>
      <c r="CA249" t="inlineStr">
        <is>
          <t/>
        </is>
      </c>
      <c r="CB249" t="inlineStr">
        <is>
          <t>απαιτήσεις οι οποίες εξυπηρετούνται κανονικά και δεν
παρουσιάζουν καµία καθυστέρηση στην πληρωµή κεφαλαίων και τόκων, σύµφωνα µε τις
συµβατικές υποχρεώσεις</t>
        </is>
      </c>
      <c r="CC249" t="inlineStr">
        <is>
          <t>bank loan that is not in default or not close to default</t>
        </is>
      </c>
      <c r="CD249" t="inlineStr">
        <is>
          <t>Crédito al corriente de pago y
sin riesgo de impago/mora.</t>
        </is>
      </c>
      <c r="CE249" t="inlineStr">
        <is>
          <t/>
        </is>
      </c>
      <c r="CF249" t="inlineStr">
        <is>
          <t/>
        </is>
      </c>
      <c r="CG249" t="inlineStr">
        <is>
          <t/>
        </is>
      </c>
      <c r="CH249" t="inlineStr">
        <is>
          <t/>
        </is>
      </c>
      <c r="CI249" t="inlineStr">
        <is>
          <t/>
        </is>
      </c>
      <c r="CJ249" t="inlineStr">
        <is>
          <t>olyan hitelkövetelés, amelynél a hitelfelvevő nem került 90 napnál hosszabb ideig tartó fizetési késedelembe</t>
        </is>
      </c>
      <c r="CK249" t="inlineStr">
        <is>
          <t>posizione creditoria che la banca vanta nei confronti di clienti ritenuti solvibili</t>
        </is>
      </c>
      <c r="CL249" t="inlineStr">
        <is>
          <t/>
        </is>
      </c>
      <c r="CM249" t="inlineStr">
        <is>
          <t/>
        </is>
      </c>
      <c r="CN249" t="inlineStr">
        <is>
          <t/>
        </is>
      </c>
      <c r="CO249" t="inlineStr">
        <is>
          <t/>
        </is>
      </c>
      <c r="CP249" t="inlineStr">
        <is>
          <t/>
        </is>
      </c>
      <c r="CQ249" t="inlineStr">
        <is>
          <t/>
        </is>
      </c>
      <c r="CR249" t="inlineStr">
        <is>
          <t>împrumut bancar ale cărui rate sunt plătite fără întârziere și care va furniza băncii veniturile din dobânzi de care are nevoie pentru a obține profit și a acorda noi împrumuturi</t>
        </is>
      </c>
      <c r="CS249" t="inlineStr">
        <is>
          <t/>
        </is>
      </c>
      <c r="CT249" t="inlineStr">
        <is>
          <t/>
        </is>
      </c>
      <c r="CU249" t="inlineStr">
        <is>
          <t/>
        </is>
      </c>
    </row>
    <row r="250">
      <c r="A250" s="1" t="str">
        <f>HYPERLINK("https://iate.europa.eu/entry/result/3561706/all", "3561706")</f>
        <v>3561706</v>
      </c>
      <c r="B250" t="inlineStr">
        <is>
          <t>FINANCE</t>
        </is>
      </c>
      <c r="C250" t="inlineStr">
        <is>
          <t>FINANCE|financial institutions and credit</t>
        </is>
      </c>
      <c r="D250" t="inlineStr">
        <is>
          <t/>
        </is>
      </c>
      <c r="E250" t="inlineStr">
        <is>
          <t/>
        </is>
      </c>
      <c r="F250" t="inlineStr">
        <is>
          <t/>
        </is>
      </c>
      <c r="G250" t="inlineStr">
        <is>
          <t/>
        </is>
      </c>
      <c r="H250" t="inlineStr">
        <is>
          <t/>
        </is>
      </c>
      <c r="I250" t="inlineStr">
        <is>
          <t/>
        </is>
      </c>
      <c r="J250" t="inlineStr">
        <is>
          <t/>
        </is>
      </c>
      <c r="K250" t="inlineStr">
        <is>
          <t/>
        </is>
      </c>
      <c r="L250" t="inlineStr">
        <is>
          <t/>
        </is>
      </c>
      <c r="M250" t="inlineStr">
        <is>
          <t>betroffener Gläubiger</t>
        </is>
      </c>
      <c r="N250" t="inlineStr">
        <is>
          <t>3</t>
        </is>
      </c>
      <c r="O250" t="inlineStr">
        <is>
          <t/>
        </is>
      </c>
      <c r="P250" t="inlineStr">
        <is>
          <t>θιγόμενος πιστωτής</t>
        </is>
      </c>
      <c r="Q250" t="inlineStr">
        <is>
          <t>3</t>
        </is>
      </c>
      <c r="R250" t="inlineStr">
        <is>
          <t/>
        </is>
      </c>
      <c r="S250" t="inlineStr">
        <is>
          <t>affected creditor</t>
        </is>
      </c>
      <c r="T250" t="inlineStr">
        <is>
          <t>3</t>
        </is>
      </c>
      <c r="U250" t="inlineStr">
        <is>
          <t/>
        </is>
      </c>
      <c r="V250" t="inlineStr">
        <is>
          <t>acreedor afectado</t>
        </is>
      </c>
      <c r="W250" t="inlineStr">
        <is>
          <t>3</t>
        </is>
      </c>
      <c r="X250" t="inlineStr">
        <is>
          <t/>
        </is>
      </c>
      <c r="Y250" t="inlineStr">
        <is>
          <t>mõjutatud võlausaldaja</t>
        </is>
      </c>
      <c r="Z250" t="inlineStr">
        <is>
          <t>3</t>
        </is>
      </c>
      <c r="AA250" t="inlineStr">
        <is>
          <t/>
        </is>
      </c>
      <c r="AB250" t="inlineStr">
        <is>
          <t/>
        </is>
      </c>
      <c r="AC250" t="inlineStr">
        <is>
          <t/>
        </is>
      </c>
      <c r="AD250" t="inlineStr">
        <is>
          <t/>
        </is>
      </c>
      <c r="AE250" t="inlineStr">
        <is>
          <t>créancier affecté</t>
        </is>
      </c>
      <c r="AF250" t="inlineStr">
        <is>
          <t>2</t>
        </is>
      </c>
      <c r="AG250" t="inlineStr">
        <is>
          <t/>
        </is>
      </c>
      <c r="AH250" t="inlineStr">
        <is>
          <t/>
        </is>
      </c>
      <c r="AI250" t="inlineStr">
        <is>
          <t/>
        </is>
      </c>
      <c r="AJ250" t="inlineStr">
        <is>
          <t/>
        </is>
      </c>
      <c r="AK250" t="inlineStr">
        <is>
          <t>pogođeni vjerovnik</t>
        </is>
      </c>
      <c r="AL250" t="inlineStr">
        <is>
          <t>4</t>
        </is>
      </c>
      <c r="AM250" t="inlineStr">
        <is>
          <t/>
        </is>
      </c>
      <c r="AN250" t="inlineStr">
        <is>
          <t/>
        </is>
      </c>
      <c r="AO250" t="inlineStr">
        <is>
          <t/>
        </is>
      </c>
      <c r="AP250" t="inlineStr">
        <is>
          <t/>
        </is>
      </c>
      <c r="AQ250" t="inlineStr">
        <is>
          <t>creditore interessato</t>
        </is>
      </c>
      <c r="AR250" t="inlineStr">
        <is>
          <t>1</t>
        </is>
      </c>
      <c r="AS250" t="inlineStr">
        <is>
          <t/>
        </is>
      </c>
      <c r="AT250" t="inlineStr">
        <is>
          <t>poveikį patiriantis kreditorius</t>
        </is>
      </c>
      <c r="AU250" t="inlineStr">
        <is>
          <t>3</t>
        </is>
      </c>
      <c r="AV250" t="inlineStr">
        <is>
          <t/>
        </is>
      </c>
      <c r="AW250" t="inlineStr">
        <is>
          <t>skartais kreditors</t>
        </is>
      </c>
      <c r="AX250" t="inlineStr">
        <is>
          <t>3</t>
        </is>
      </c>
      <c r="AY250" t="inlineStr">
        <is>
          <t/>
        </is>
      </c>
      <c r="AZ250" t="inlineStr">
        <is>
          <t>kreditur affettwat</t>
        </is>
      </c>
      <c r="BA250" t="inlineStr">
        <is>
          <t>3</t>
        </is>
      </c>
      <c r="BB250" t="inlineStr">
        <is>
          <t/>
        </is>
      </c>
      <c r="BC250" t="inlineStr">
        <is>
          <t/>
        </is>
      </c>
      <c r="BD250" t="inlineStr">
        <is>
          <t/>
        </is>
      </c>
      <c r="BE250" t="inlineStr">
        <is>
          <t/>
        </is>
      </c>
      <c r="BF250" t="inlineStr">
        <is>
          <t/>
        </is>
      </c>
      <c r="BG250" t="inlineStr">
        <is>
          <t/>
        </is>
      </c>
      <c r="BH250" t="inlineStr">
        <is>
          <t/>
        </is>
      </c>
      <c r="BI250" t="inlineStr">
        <is>
          <t>credor afetado</t>
        </is>
      </c>
      <c r="BJ250" t="inlineStr">
        <is>
          <t>3</t>
        </is>
      </c>
      <c r="BK250" t="inlineStr">
        <is>
          <t/>
        </is>
      </c>
      <c r="BL250" t="inlineStr">
        <is>
          <t/>
        </is>
      </c>
      <c r="BM250" t="inlineStr">
        <is>
          <t/>
        </is>
      </c>
      <c r="BN250" t="inlineStr">
        <is>
          <t/>
        </is>
      </c>
      <c r="BO250" t="inlineStr">
        <is>
          <t>dotknutý veriteľ</t>
        </is>
      </c>
      <c r="BP250" t="inlineStr">
        <is>
          <t>3</t>
        </is>
      </c>
      <c r="BQ250" t="inlineStr">
        <is>
          <t/>
        </is>
      </c>
      <c r="BR250" t="inlineStr">
        <is>
          <t>zadevni upnik|prizadeti upnik</t>
        </is>
      </c>
      <c r="BS250" t="inlineStr">
        <is>
          <t>2|2</t>
        </is>
      </c>
      <c r="BT250" t="inlineStr">
        <is>
          <t>|</t>
        </is>
      </c>
      <c r="BU250" t="inlineStr">
        <is>
          <t/>
        </is>
      </c>
      <c r="BV250" t="inlineStr">
        <is>
          <t/>
        </is>
      </c>
      <c r="BW250" t="inlineStr">
        <is>
          <t/>
        </is>
      </c>
      <c r="BX250" t="inlineStr">
        <is>
          <t/>
        </is>
      </c>
      <c r="BY250" t="inlineStr">
        <is>
          <t/>
        </is>
      </c>
      <c r="BZ250" t="inlineStr">
        <is>
          <t/>
        </is>
      </c>
      <c r="CA250" t="inlineStr">
        <is>
          <t>Gläubiger, dessen Forderung sich auf eine Verbindlichkeit bezieht, die durch die Ausübung der Herabschreibungs- oder Umwandlungsbefugnisse im Zuge der Verwendung des Bail-in-Instruments gekürzt oder in Anteile oder andere Eigentumstitel umgewandelt wird</t>
        </is>
      </c>
      <c r="CB250" t="inlineStr">
        <is>
          <t>πιστωτής του οποίου η απαίτηση αφορά υποχρέωση που μειώνεται ή μετατρέπεται σε μετοχές ή άλλα μέσα ιδιοκτησίας, μέσω της άσκησης της εξουσίας απομείωσης ή μετατροπής με χρήση του εργαλείου διάσωσης με ίδια μέσα</t>
        </is>
      </c>
      <c r="CC250" t="inlineStr">
        <is>
          <t>a creditor whose claim relates to a liability that is reduced or converted to shares or other instruments of ownership by the exercise of the write down or conversion power pursuant to the use of the bail-in tool</t>
        </is>
      </c>
      <c r="CD250" t="inlineStr">
        <is>
          <t>Acreedor cuyo derecho de crédito se refiere a deudas que han sido reducidas o convertidas en acciones u otros instrumentos de capital mediante el ejercicio de las competencias de amortización o de conversión como consecuencia de la utilización del instrumento de recapitalización interna.</t>
        </is>
      </c>
      <c r="CE250" t="inlineStr">
        <is>
          <t>võlausaldaja, kelle nõudeõigus on seotud kohustusega, mida kohustuste ja nõudeõiguste teisendamise vahendi kasutamise kohaseid allahindamise või konverteerimise õigust kasutades vähendatakse või konverteeritakse aktsiateks või muudeks omandiõiguse instrumentideks</t>
        </is>
      </c>
      <c r="CF250" t="inlineStr">
        <is>
          <t/>
        </is>
      </c>
      <c r="CG250" t="inlineStr">
        <is>
          <t>personne dont la créance correspond à un engagement qui est réduit ou converti en actions ou en autres titres de propriété par l’exercice du pouvoir de dépréciation ou de conversion au titre de l’instrument de renflouement interne</t>
        </is>
      </c>
      <c r="CH250" t="inlineStr">
        <is>
          <t/>
        </is>
      </c>
      <c r="CI250" t="inlineStr">
        <is>
          <t>vjerovnik čija je tražbina povezana s obvezom koja je umanjena ili konvertirana u dionice ili druge vlasničke instrumente provedbom ovlasti za otpis ili konverziju u skladu s korištenjem bail-in instrumenta</t>
        </is>
      </c>
      <c r="CJ250" t="inlineStr">
        <is>
          <t/>
        </is>
      </c>
      <c r="CK250" t="inlineStr">
        <is>
          <t>creditore la cui pretesa si riferisce a una passività svalutata (o convertita in azioni) o altri titoli di proprietà, mediante l’esercizio del potere di svalutazione o di conversione, conformemente all’uso dello strumento del bail-in</t>
        </is>
      </c>
      <c r="CL250" t="inlineStr">
        <is>
          <t>kreditorius, kurio reikalavimas susijęs su įsipareigojimu, kuris sumažintas arba konvertuotas į akcijas ar kitas nuosavybės priemones pasinaudojant nurašymo arba konvertavimo įgaliojimais taikant gelbėjimo privačiomis lėšomis priemonę</t>
        </is>
      </c>
      <c r="CM250" t="inlineStr">
        <is>
          <t>kreditors, kura prasījums attiecas uz saistībām, kas ir samazinātas vai konvertētas akcijās citos īpašumtiesību instrumentos, īstenojot norakstīšanas vai konvertācijas pilnvaras saskaņā ar iekšējā rekapitalizācijas instrumenta izmantošanu</t>
        </is>
      </c>
      <c r="CN250" t="inlineStr">
        <is>
          <t>kreditur li l-pretensjoni tiegħu tirrelata ma' obbligazzjoni li ġiet imnaqqsa jew ikkonvertita f'ishma jew strumenti ta' sjieda permezz tal-eżerċizzju tas-setgħa ta' evalwazzjoni negattiva jew ta' konverżjoni skont l-użu tal-għodda ta' rikapitalizzazzjoni interna</t>
        </is>
      </c>
      <c r="CO250" t="inlineStr">
        <is>
          <t/>
        </is>
      </c>
      <c r="CP250" t="inlineStr">
        <is>
          <t/>
        </is>
      </c>
      <c r="CQ250" t="inlineStr">
        <is>
          <t>Um credor cujo crédito corresponde a um passivo
que é reduzido ou convertido em ações ou noutros instrumentos de propriedade
pelo exercício dos poderes de redução ou de conversão de acordo com a
utilização do instrumento de recapitalização interna.</t>
        </is>
      </c>
      <c r="CR250" t="inlineStr">
        <is>
          <t/>
        </is>
      </c>
      <c r="CS250" t="inlineStr">
        <is>
          <t>veriteľ, ktorého nárok sa vzťahuje na pasíva, ktoré sú na základe výkonu právomoci odpísať dlh alebo vykonať konverziu na základe použitia nástroja záchrany pomocou vnútorných zdrojov znížené alebo konvertované na akcie alebo iné nástroje vlastníctva</t>
        </is>
      </c>
      <c r="CT250" t="inlineStr">
        <is>
          <t>upnik, katerega terjatev je
povezana z obveznostjo, ki je zmanjšana ali konvertirana v delnice ali druge
lastniške instrumente z izvajanjem pooblastila za odpis ali konverzijo na
podlagi uporabe instrumenta za reševanje s sredstvi upnikov</t>
        </is>
      </c>
      <c r="CU250" t="inlineStr">
        <is>
          <t/>
        </is>
      </c>
    </row>
    <row r="251">
      <c r="A251" s="1" t="str">
        <f>HYPERLINK("https://iate.europa.eu/entry/result/3567999/all", "3567999")</f>
        <v>3567999</v>
      </c>
      <c r="B251" t="inlineStr">
        <is>
          <t>FINANCE</t>
        </is>
      </c>
      <c r="C251" t="inlineStr">
        <is>
          <t>FINANCE|financing and investment</t>
        </is>
      </c>
      <c r="D251" t="inlineStr">
        <is>
          <t>продажба на кредити</t>
        </is>
      </c>
      <c r="E251" t="inlineStr">
        <is>
          <t>3</t>
        </is>
      </c>
      <c r="F251" t="inlineStr">
        <is>
          <t/>
        </is>
      </c>
      <c r="G251" t="inlineStr">
        <is>
          <t/>
        </is>
      </c>
      <c r="H251" t="inlineStr">
        <is>
          <t/>
        </is>
      </c>
      <c r="I251" t="inlineStr">
        <is>
          <t/>
        </is>
      </c>
      <c r="J251" t="inlineStr">
        <is>
          <t/>
        </is>
      </c>
      <c r="K251" t="inlineStr">
        <is>
          <t/>
        </is>
      </c>
      <c r="L251" t="inlineStr">
        <is>
          <t/>
        </is>
      </c>
      <c r="M251" t="inlineStr">
        <is>
          <t>Forderungsverkauf|Verkauf einer Darlehensforderung</t>
        </is>
      </c>
      <c r="N251" t="inlineStr">
        <is>
          <t>3|3</t>
        </is>
      </c>
      <c r="O251" t="inlineStr">
        <is>
          <t>|</t>
        </is>
      </c>
      <c r="P251" t="inlineStr">
        <is>
          <t>πώληση δανείου</t>
        </is>
      </c>
      <c r="Q251" t="inlineStr">
        <is>
          <t>2</t>
        </is>
      </c>
      <c r="R251" t="inlineStr">
        <is>
          <t/>
        </is>
      </c>
      <c r="S251" t="inlineStr">
        <is>
          <t>secondary loan participation|sale of loans|loan sale|sale of loans</t>
        </is>
      </c>
      <c r="T251" t="inlineStr">
        <is>
          <t>2|3|2|1</t>
        </is>
      </c>
      <c r="U251" t="inlineStr">
        <is>
          <t>|||</t>
        </is>
      </c>
      <c r="V251" t="inlineStr">
        <is>
          <t>venta de préstamo</t>
        </is>
      </c>
      <c r="W251" t="inlineStr">
        <is>
          <t>3</t>
        </is>
      </c>
      <c r="X251" t="inlineStr">
        <is>
          <t/>
        </is>
      </c>
      <c r="Y251" t="inlineStr">
        <is>
          <t/>
        </is>
      </c>
      <c r="Z251" t="inlineStr">
        <is>
          <t/>
        </is>
      </c>
      <c r="AA251" t="inlineStr">
        <is>
          <t/>
        </is>
      </c>
      <c r="AB251" t="inlineStr">
        <is>
          <t/>
        </is>
      </c>
      <c r="AC251" t="inlineStr">
        <is>
          <t/>
        </is>
      </c>
      <c r="AD251" t="inlineStr">
        <is>
          <t/>
        </is>
      </c>
      <c r="AE251" t="inlineStr">
        <is>
          <t>vente de prêts|cession de prêts</t>
        </is>
      </c>
      <c r="AF251" t="inlineStr">
        <is>
          <t>3|3</t>
        </is>
      </c>
      <c r="AG251" t="inlineStr">
        <is>
          <t>|</t>
        </is>
      </c>
      <c r="AH251" t="inlineStr">
        <is>
          <t/>
        </is>
      </c>
      <c r="AI251" t="inlineStr">
        <is>
          <t/>
        </is>
      </c>
      <c r="AJ251" t="inlineStr">
        <is>
          <t/>
        </is>
      </c>
      <c r="AK251" t="inlineStr">
        <is>
          <t>kupoprodaja plasmana|prodaja duga</t>
        </is>
      </c>
      <c r="AL251" t="inlineStr">
        <is>
          <t>4|3</t>
        </is>
      </c>
      <c r="AM251" t="inlineStr">
        <is>
          <t>|</t>
        </is>
      </c>
      <c r="AN251" t="inlineStr">
        <is>
          <t/>
        </is>
      </c>
      <c r="AO251" t="inlineStr">
        <is>
          <t/>
        </is>
      </c>
      <c r="AP251" t="inlineStr">
        <is>
          <t/>
        </is>
      </c>
      <c r="AQ251" t="inlineStr">
        <is>
          <t>cessione del credito</t>
        </is>
      </c>
      <c r="AR251" t="inlineStr">
        <is>
          <t>3</t>
        </is>
      </c>
      <c r="AS251" t="inlineStr">
        <is>
          <t/>
        </is>
      </c>
      <c r="AT251" t="inlineStr">
        <is>
          <t/>
        </is>
      </c>
      <c r="AU251" t="inlineStr">
        <is>
          <t/>
        </is>
      </c>
      <c r="AV251" t="inlineStr">
        <is>
          <t/>
        </is>
      </c>
      <c r="AW251" t="inlineStr">
        <is>
          <t/>
        </is>
      </c>
      <c r="AX251" t="inlineStr">
        <is>
          <t/>
        </is>
      </c>
      <c r="AY251" t="inlineStr">
        <is>
          <t/>
        </is>
      </c>
      <c r="AZ251" t="inlineStr">
        <is>
          <t>bejgħ tas-self</t>
        </is>
      </c>
      <c r="BA251" t="inlineStr">
        <is>
          <t>3</t>
        </is>
      </c>
      <c r="BB251" t="inlineStr">
        <is>
          <t/>
        </is>
      </c>
      <c r="BC251" t="inlineStr">
        <is>
          <t/>
        </is>
      </c>
      <c r="BD251" t="inlineStr">
        <is>
          <t/>
        </is>
      </c>
      <c r="BE251" t="inlineStr">
        <is>
          <t/>
        </is>
      </c>
      <c r="BF251" t="inlineStr">
        <is>
          <t>sprzedaż kredytów|sprzedaż wierzytelności kredytowych</t>
        </is>
      </c>
      <c r="BG251" t="inlineStr">
        <is>
          <t>2|2</t>
        </is>
      </c>
      <c r="BH251" t="inlineStr">
        <is>
          <t>|</t>
        </is>
      </c>
      <c r="BI251" t="inlineStr">
        <is>
          <t>venda de empréstimos</t>
        </is>
      </c>
      <c r="BJ251" t="inlineStr">
        <is>
          <t>3</t>
        </is>
      </c>
      <c r="BK251" t="inlineStr">
        <is>
          <t/>
        </is>
      </c>
      <c r="BL251" t="inlineStr">
        <is>
          <t>cesiune a împrumutului</t>
        </is>
      </c>
      <c r="BM251" t="inlineStr">
        <is>
          <t>3</t>
        </is>
      </c>
      <c r="BN251" t="inlineStr">
        <is>
          <t/>
        </is>
      </c>
      <c r="BO251" t="inlineStr">
        <is>
          <t/>
        </is>
      </c>
      <c r="BP251" t="inlineStr">
        <is>
          <t/>
        </is>
      </c>
      <c r="BQ251" t="inlineStr">
        <is>
          <t/>
        </is>
      </c>
      <c r="BR251" t="inlineStr">
        <is>
          <t/>
        </is>
      </c>
      <c r="BS251" t="inlineStr">
        <is>
          <t/>
        </is>
      </c>
      <c r="BT251" t="inlineStr">
        <is>
          <t/>
        </is>
      </c>
      <c r="BU251" t="inlineStr">
        <is>
          <t/>
        </is>
      </c>
      <c r="BV251" t="inlineStr">
        <is>
          <t/>
        </is>
      </c>
      <c r="BW251" t="inlineStr">
        <is>
          <t/>
        </is>
      </c>
      <c r="BX251" t="inlineStr">
        <is>
          <t>продажба, често от страна на банка, по договор
на целия или част от паричния поток от определен заем, като по този начин заемът
се изважда от баланса на банката</t>
        </is>
      </c>
      <c r="BY251" t="inlineStr">
        <is>
          <t/>
        </is>
      </c>
      <c r="BZ251" t="inlineStr">
        <is>
          <t/>
        </is>
      </c>
      <c r="CA251" t="inlineStr">
        <is>
          <t>Vertrag, mit dem ein Gläubiger eine Forderung an einen Dritten verkauft</t>
        </is>
      </c>
      <c r="CB251" t="inlineStr">
        <is>
          <t>μερική ή ολική εκχώρηση δανείου από τράπεζα ή άλλο χρηματοδοτικό οργανισμό</t>
        </is>
      </c>
      <c r="CC251" t="inlineStr">
        <is>
          <t>a contract where a bank makes a loan and then sells the cash stream from the loan without explicit contractual recourse, guarantee, insurance, or other credit enhancement, to a third party</t>
        </is>
      </c>
      <c r="CD251" t="inlineStr">
        <is>
          <t/>
        </is>
      </c>
      <c r="CE251" t="inlineStr">
        <is>
          <t/>
        </is>
      </c>
      <c r="CF251" t="inlineStr">
        <is>
          <t/>
        </is>
      </c>
      <c r="CG251" t="inlineStr">
        <is>
          <t>contrat qui prévoit la vente, généralement par une banque, de tout ou partie des cash-flows d’un prêt spécifique et retire ainsi le prêt du bilan de la banque</t>
        </is>
      </c>
      <c r="CH251" t="inlineStr">
        <is>
          <t/>
        </is>
      </c>
      <c r="CI251" t="inlineStr">
        <is>
          <t>svaki ugovor kojim se prenosi plasman ili se prenose rizici i koristi s osnove plasmana s kreditne institucije prodavatelja na stjecatelja te koji će za posljedicu imati prestanak priznavanja plasmana u bilanci kreditne institucije u skladu s Međunarodnim standardima financijskog izvještavanja</t>
        </is>
      </c>
      <c r="CJ251" t="inlineStr">
        <is>
          <t/>
        </is>
      </c>
      <c r="CK251" t="inlineStr">
        <is>
          <t>contratto mediante il quale il creditore (cedente) trasferisce, con il solo consenso legittimamente manifestato, il diritto di credito a un terzo</t>
        </is>
      </c>
      <c r="CL251" t="inlineStr">
        <is>
          <t/>
        </is>
      </c>
      <c r="CM251" t="inlineStr">
        <is>
          <t/>
        </is>
      </c>
      <c r="CN251" t="inlineStr">
        <is>
          <t>kuntratt fejn bank jagħmel self imbagħad ibigħ il-fluss ta' flus mis-self mingħajr rikors kuntrattwali espliċitu, garanzija, assigurazzjoni jew titjib ta' kreditu ieħor, lil parti terza</t>
        </is>
      </c>
      <c r="CO251" t="inlineStr">
        <is>
          <t/>
        </is>
      </c>
      <c r="CP251" t="inlineStr">
        <is>
          <t>umowa,
na podstawie której bank udziela pożyczki, a następnie sprzedaje strumień
pieniądza z tytułu spłaty tej pożyczki stronie trzeciej bez wyraźnych umownych
środków odwoławczych, gwarancji, ubezpieczenia lub innego
wsparcia jakości kredytowej</t>
        </is>
      </c>
      <c r="CQ251" t="inlineStr">
        <is>
          <t/>
        </is>
      </c>
      <c r="CR251" t="inlineStr">
        <is>
          <t>contract prin care se vinde o parte sau tot fluxul de lichiditate dintr-un împrumut specific, și prin aceasta se transferă împrumutul din bilanțul băncii, banca obținând profit prin vânzarea împrumutului pentru o sumă puțin mai mare decât suma împrumutului original</t>
        </is>
      </c>
      <c r="CS251" t="inlineStr">
        <is>
          <t/>
        </is>
      </c>
      <c r="CT251" t="inlineStr">
        <is>
          <t/>
        </is>
      </c>
      <c r="CU251" t="inlineStr">
        <is>
          <t/>
        </is>
      </c>
    </row>
    <row r="252">
      <c r="A252" s="1" t="str">
        <f>HYPERLINK("https://iate.europa.eu/entry/result/3561699/all", "3561699")</f>
        <v>3561699</v>
      </c>
      <c r="B252" t="inlineStr">
        <is>
          <t>FINANCE;BUSINESS AND COMPETITION</t>
        </is>
      </c>
      <c r="C252" t="inlineStr">
        <is>
          <t>FINANCE|financial institutions and credit;BUSINESS AND COMPETITION|business organisation</t>
        </is>
      </c>
      <c r="D252" t="inlineStr">
        <is>
          <t>критична функция</t>
        </is>
      </c>
      <c r="E252" t="inlineStr">
        <is>
          <t>4</t>
        </is>
      </c>
      <c r="F252" t="inlineStr">
        <is>
          <t/>
        </is>
      </c>
      <c r="G252" t="inlineStr">
        <is>
          <t>zásadní funkce</t>
        </is>
      </c>
      <c r="H252" t="inlineStr">
        <is>
          <t>3</t>
        </is>
      </c>
      <c r="I252" t="inlineStr">
        <is>
          <t/>
        </is>
      </c>
      <c r="J252" t="inlineStr">
        <is>
          <t>kritisk funktion</t>
        </is>
      </c>
      <c r="K252" t="inlineStr">
        <is>
          <t>3</t>
        </is>
      </c>
      <c r="L252" t="inlineStr">
        <is>
          <t/>
        </is>
      </c>
      <c r="M252" t="inlineStr">
        <is>
          <t>kritische Funktionen</t>
        </is>
      </c>
      <c r="N252" t="inlineStr">
        <is>
          <t>3</t>
        </is>
      </c>
      <c r="O252" t="inlineStr">
        <is>
          <t/>
        </is>
      </c>
      <c r="P252" t="inlineStr">
        <is>
          <t>κρίσιμη λειτουργία</t>
        </is>
      </c>
      <c r="Q252" t="inlineStr">
        <is>
          <t>3</t>
        </is>
      </c>
      <c r="R252" t="inlineStr">
        <is>
          <t/>
        </is>
      </c>
      <c r="S252" t="inlineStr">
        <is>
          <t>critical function</t>
        </is>
      </c>
      <c r="T252" t="inlineStr">
        <is>
          <t>3</t>
        </is>
      </c>
      <c r="U252" t="inlineStr">
        <is>
          <t/>
        </is>
      </c>
      <c r="V252" t="inlineStr">
        <is>
          <t>funciones esenciales</t>
        </is>
      </c>
      <c r="W252" t="inlineStr">
        <is>
          <t>3</t>
        </is>
      </c>
      <c r="X252" t="inlineStr">
        <is>
          <t/>
        </is>
      </c>
      <c r="Y252" t="inlineStr">
        <is>
          <t/>
        </is>
      </c>
      <c r="Z252" t="inlineStr">
        <is>
          <t/>
        </is>
      </c>
      <c r="AA252" t="inlineStr">
        <is>
          <t/>
        </is>
      </c>
      <c r="AB252" t="inlineStr">
        <is>
          <t>kriittinen toiminto</t>
        </is>
      </c>
      <c r="AC252" t="inlineStr">
        <is>
          <t>3</t>
        </is>
      </c>
      <c r="AD252" t="inlineStr">
        <is>
          <t/>
        </is>
      </c>
      <c r="AE252" t="inlineStr">
        <is>
          <t>fonction critique</t>
        </is>
      </c>
      <c r="AF252" t="inlineStr">
        <is>
          <t>3</t>
        </is>
      </c>
      <c r="AG252" t="inlineStr">
        <is>
          <t/>
        </is>
      </c>
      <c r="AH252" t="inlineStr">
        <is>
          <t>feidhm chriticiúil</t>
        </is>
      </c>
      <c r="AI252" t="inlineStr">
        <is>
          <t>3</t>
        </is>
      </c>
      <c r="AJ252" t="inlineStr">
        <is>
          <t/>
        </is>
      </c>
      <c r="AK252" t="inlineStr">
        <is>
          <t>ključna funkcija</t>
        </is>
      </c>
      <c r="AL252" t="inlineStr">
        <is>
          <t>4</t>
        </is>
      </c>
      <c r="AM252" t="inlineStr">
        <is>
          <t/>
        </is>
      </c>
      <c r="AN252" t="inlineStr">
        <is>
          <t/>
        </is>
      </c>
      <c r="AO252" t="inlineStr">
        <is>
          <t/>
        </is>
      </c>
      <c r="AP252" t="inlineStr">
        <is>
          <t/>
        </is>
      </c>
      <c r="AQ252" t="inlineStr">
        <is>
          <t>funzioni essenziali</t>
        </is>
      </c>
      <c r="AR252" t="inlineStr">
        <is>
          <t>1</t>
        </is>
      </c>
      <c r="AS252" t="inlineStr">
        <is>
          <t/>
        </is>
      </c>
      <c r="AT252" t="inlineStr">
        <is>
          <t>ypatingos svarbos funkcija</t>
        </is>
      </c>
      <c r="AU252" t="inlineStr">
        <is>
          <t>3</t>
        </is>
      </c>
      <c r="AV252" t="inlineStr">
        <is>
          <t/>
        </is>
      </c>
      <c r="AW252" t="inlineStr">
        <is>
          <t>kritiski svarīga funkcija</t>
        </is>
      </c>
      <c r="AX252" t="inlineStr">
        <is>
          <t>3</t>
        </is>
      </c>
      <c r="AY252" t="inlineStr">
        <is>
          <t/>
        </is>
      </c>
      <c r="AZ252" t="inlineStr">
        <is>
          <t>funzjoni kritika</t>
        </is>
      </c>
      <c r="BA252" t="inlineStr">
        <is>
          <t>3</t>
        </is>
      </c>
      <c r="BB252" t="inlineStr">
        <is>
          <t/>
        </is>
      </c>
      <c r="BC252" t="inlineStr">
        <is>
          <t>kritieke functie</t>
        </is>
      </c>
      <c r="BD252" t="inlineStr">
        <is>
          <t>3</t>
        </is>
      </c>
      <c r="BE252" t="inlineStr">
        <is>
          <t/>
        </is>
      </c>
      <c r="BF252" t="inlineStr">
        <is>
          <t>funkcja krytyczna</t>
        </is>
      </c>
      <c r="BG252" t="inlineStr">
        <is>
          <t>2</t>
        </is>
      </c>
      <c r="BH252" t="inlineStr">
        <is>
          <t/>
        </is>
      </c>
      <c r="BI252" t="inlineStr">
        <is>
          <t>função crítica</t>
        </is>
      </c>
      <c r="BJ252" t="inlineStr">
        <is>
          <t>3</t>
        </is>
      </c>
      <c r="BK252" t="inlineStr">
        <is>
          <t/>
        </is>
      </c>
      <c r="BL252" t="inlineStr">
        <is>
          <t>funcție critică</t>
        </is>
      </c>
      <c r="BM252" t="inlineStr">
        <is>
          <t>3</t>
        </is>
      </c>
      <c r="BN252" t="inlineStr">
        <is>
          <t/>
        </is>
      </c>
      <c r="BO252" t="inlineStr">
        <is>
          <t>zásadná funkcia|kritická funkcia</t>
        </is>
      </c>
      <c r="BP252" t="inlineStr">
        <is>
          <t>3|4</t>
        </is>
      </c>
      <c r="BQ252" t="inlineStr">
        <is>
          <t>|</t>
        </is>
      </c>
      <c r="BR252" t="inlineStr">
        <is>
          <t>kritična funkcija</t>
        </is>
      </c>
      <c r="BS252" t="inlineStr">
        <is>
          <t>3</t>
        </is>
      </c>
      <c r="BT252" t="inlineStr">
        <is>
          <t/>
        </is>
      </c>
      <c r="BU252" t="inlineStr">
        <is>
          <t>kritisk funktion</t>
        </is>
      </c>
      <c r="BV252" t="inlineStr">
        <is>
          <t>3</t>
        </is>
      </c>
      <c r="BW252" t="inlineStr">
        <is>
          <t/>
        </is>
      </c>
      <c r="BX252" t="inlineStr">
        <is>
          <t>дейност, услуга или операция, чието прекъсване може да доведе в една или повече държави членки до срив в предоставянето на услуги от важно значение за реалната икономика или да наруши финансовата стабилност поради размера, пазарния дял, външната и вътрешната взаимосвързаност, сложността или трансграничните дейности на институцията или групата, от гледна точка по-специално на заменяемостта на тази дейност, услуга или операция</t>
        </is>
      </c>
      <c r="BY252" t="inlineStr">
        <is>
          <t>činnost, služba nebo operace, jejichž přerušení by v jednom nebo více členských státech pravděpodobně vedlo k narušení služeb, jež mají zásadní význam pro reálnou ekonomiku, nebo k narušení finanční stability vzhledem k velikosti, podílu na trhu, vnější a vnitřní propojenosti, složitosti či přeshraniční činnosti instituce či skupiny, se zvláštním ohledem na nahraditelnost těchto činností, služeb či operací</t>
        </is>
      </c>
      <c r="BZ252" t="inlineStr">
        <is>
          <t>aktiviteter, ydelser eller transaktioner, hvis ophør i en eller flere medlemsstater kan forventes at føre til forstyrrelser i ydelser, der er af afgørende betydning for realøkonomien, eller til forstyrrelse af den finansielle stabilitet som følge af et instituts eller en koncerns størrelse, markedsandel, eksterne og interne forbundethed, kompleksitet eller grænseoverskridende aktiviteter, navnlig med hensyn til muligheden for at erstatte de pågældende aktiviteter, ydelser eller transaktioner</t>
        </is>
      </c>
      <c r="CA252" t="inlineStr">
        <is>
          <t>Tätigkeiten, Dienstleistungen oder Geschäfte, deren Einstellung aufgrund der Größe, des Marktanteils, der externen und internen Verflechtungen, der Komplexität oder der grenzüberschreitenden Tätigkeiten eines Instituts oder einer Gruppe wahrscheinlich in einem oder mehreren Mitgliedstaaten die Unterbrechung von für die Realwirtschaft wesentlichen Dienstleistungen oder eine Störung der Finanzstabilität zur Folge hat, besonders mit Blick auf die Substituierbarkeit dieser Tätigkeiten, Dienstleistungen oder Geschäfte</t>
        </is>
      </c>
      <c r="CB252" t="inlineStr">
        <is>
          <t>δραστηριότητα, υπηρεσία ή λειτουργία της οποίας η διακοπή ενδέχεται, σε ένα ή περισσότερα κράτη μέλη, να οδηγήσει σε διαταραχή της παροχής ζωτικών υπηρεσιών στην πραγματική οικονομία ή να διαταράξει τη χρηματοπιστωτική σταθερότητα λόγω του μεγέθους του ιδρύματος ή του ομίλου, του μεριδίου του στην αγορά, των εξωτερικών και εσωτερικών του διασυνδέσεων, της πολυπλοκότητας ή των διασυνοριακών δραστηριοτήτων του, ιδίως σε ό,τι αφορά τη δυνατότητα υποκατάστασης της εν λόγω δραστηριότητας, υπηρεσίας ή λειτουργίας</t>
        </is>
      </c>
      <c r="CC252" t="inlineStr">
        <is>
          <t>activity, service or operation, the discontinuance of which is likely to lead in one or more Member States to the disruption of services that are essential to the real economy, or to disrupt financial stability due to the size, market share, external and internal interconnectedness, complexity or cross-border activities of the institution or group responsible, with particular regard to the substitutability of the activity, service or operation</t>
        </is>
      </c>
      <c r="CD252" t="inlineStr">
        <is>
          <t>Actividades, servicios u operaciones cuyo cese podría, en uno o más Estados miembros, dar lugar a una perturbación de servicios esenciales para la eocnomía real o d ela estabilidad financiera, debido al tamaño, cuota de mercado, conexiones internas o externas, complejidad o actividad transfronteriza de la entidad o grupo, atendiendo especialmente a la sustituibilidad de dichas actividades, servicios u operaciones.</t>
        </is>
      </c>
      <c r="CE252" t="inlineStr">
        <is>
          <t/>
        </is>
      </c>
      <c r="CF252" t="inlineStr">
        <is>
          <t>toiminta, palvelut tai toiminnot, joiden keskeytyminen todennäköisesti aiheuttaisi reaalitalouden kannalta elintärkeiden palvelujen häiriintymisen tai todennäköisesti häiritsisi rahoitusvakautta laitoksen tai konsernin koon tai markkinaosuuden, ulkoisten ja sisäisten sidosten, monitahoisuuden tai rajatylittävän toiminnan johdosta yhdessä tai useammassa jäsenvaltiossa erityisesti tämän toiminnan ja näiden palvelujen tai toimintojen korvattavuus huomioon ottaen</t>
        </is>
      </c>
      <c r="CG252" t="inlineStr">
        <is>
          <t>activité, service ou opération dont l’interruption est susceptible [...]d’entraîner des perturbations des services indispensables à l’économie réelle ou de perturber la stabilité financière en raison de la taille ou de la part de marché de l’établissement ou du groupe, de son interdépendance interne et externe, de sa complexité ou des activités transfrontières qu’il exerce</t>
        </is>
      </c>
      <c r="CH252" t="inlineStr">
        <is>
          <t/>
        </is>
      </c>
      <c r="CI252" t="inlineStr">
        <is>
          <t>aktivnost, usluga ili djelatnost čiji bi prestanak pružanja u jednoj iliviše država vjerojatno doveo do prekida usluga bitnih za realno gospodarstvo ili do poremećajafinancijske stabilnosti zbog veličine, tržišnog udjela, vanjske i unutarnje međusobne povezanosti,složenosti ili prekograničnih aktivnosti kreditne institucije ili grupe, a osobito s obzirom nazamjenjivost tih aktivnosti, usluga ili djelatnosti</t>
        </is>
      </c>
      <c r="CJ252" t="inlineStr">
        <is>
          <t/>
        </is>
      </c>
      <c r="CK252" t="inlineStr">
        <is>
          <t>attività, servizi o operazioni la cui interruzione porterebbe verosimilmente, in uno o più Stati membri, all’interruzione di servizi essenziali per l’economia reale o potrebbe compromettere la stabilità finanziaria</t>
        </is>
      </c>
      <c r="CL252" t="inlineStr">
        <is>
          <t>veikla, paslauga ar operacija, kurią nutraukus, tikėtina, vienoje ar daugiau valstybių narių dėl atitinkamos įstaigos arba grupės dydžio, jos kontroliuojamos rinkos dalies, išorės ar vidaus tarpusavio sąsajų, sudėtingumo ar tarpvalstybinės veiklos sutriktų itin svarbios realiajai ekonomikai teikiamos paslaugos arba sutriktų finansinis stabilumas, visų pirma atsižvelgiant į tos veiklos, paslaugų ar operacijų pakeičiamumą</t>
        </is>
      </c>
      <c r="CM252" t="inlineStr">
        <is>
          <t>darbības, pakalpojumi vai operācijas, kuru pārtraukšana, iespējams, vienā vai vairākās dalībvalstīs izraisīs reālajai ekonomikai būtisku pakalpojumu sniegšanas traucējumus vai izjauks finanšu stabilitāti kādas iestādes vai grupas lieluma, tirgus daļas, ārējās un iekšējās savstarpējās saiknes, sarežģītības vai pārrobežu darbību dēļ, īpaši ņemot vērā šo darbību, pakalpojumu un operāciju aizstājamību</t>
        </is>
      </c>
      <c r="CN252" t="inlineStr">
        <is>
          <t>attività, servizz jew operazzjoni li t-twaqqif tagħhom fi Stat Membru wieħed jew aktar, iwassal għal tħarbit tas-servizzi li huma essenzjali għall-ekonomija reali jew għal tħarbit tal-istabilità finanzjarja minħabba d-daqs, is-sehem tas-suq, l-interkonnettività esterna u interna, il-kumplessità jew l-attivitajiet transkonfinali ta' istituzzjoni jew grupp, fir-rigward, b'mod partikolari, tas-sostitwibbiltà ta' dawk l-attivitajiet, servizzi jew operazzjonijiet</t>
        </is>
      </c>
      <c r="CO252" t="inlineStr">
        <is>
          <t>activiteit, dienst of bedrijfsactiviteit waarvan de onderbreking naar alle waarschijnlijkheid in een of meer lidstaten tot een verstoring van essentiële diensten aan de reële economie zal leiden of, wegens de omvang of het marktaandeel van een instelling of groep, haar verwevenheid met entiteiten binnen en buiten een groep, haar complexiteit of haar grensoverschrijdende activiteiten, de financiële stabiliteit zal verstoren, vooral wat de vervangbaarheid ervan betreft</t>
        </is>
      </c>
      <c r="CP252" t="inlineStr">
        <is>
          <t>działanie, usługa lub operacja, których zaprzestanie mogłoby prowadzić w jednym lub większej liczbie państw członkowskich do zaburzeń w usługach kluczowych dla gospodarki realnej lub mogłoby zakłócić stabilność finansową ze względu na wielkość instytucji lub grupy lub ich udział w rynku, wzajemne powiązania zewnętrzne i wewnętrzne, złożoność lub działalność transgraniczną, zwłaszcza uwzględniając substytucyjność tych działań, usług lub operacji</t>
        </is>
      </c>
      <c r="CQ252" t="inlineStr">
        <is>
          <t>Atividade, serviço ou operação cuja interrupção pode dar origem, num ou em vários Estados-Membros, à perturbação de serviços essenciais para a economia real ou perturbar a estabilidade financeira devido à dimensão ou à quota de mercado de uma instituição ou de um grupo, ao seu grau de interligação externa e interna, à sua complexidade ou às suas atividades transfronteiriças, com especial destaque para a substituibilidade dessas atividades, serviços ou operações.</t>
        </is>
      </c>
      <c r="CR252" t="inlineStr">
        <is>
          <t>activități, servicii sau operațiuni a căror întrerupere ar putea conduce, într-unul sau mai multe state membre, la perturbarea serviciilor esențiale pentru economia reală sau la perturbarea stabilității financiare din cauza dimensiunii, cotei de piață, a interconexiunilor externe și interne, a complexității sau activităților transfrontaliere ale unei instituții sau grup, mai ales având în vedere caracterul substituibil al respectivelor activități, servicii sau operațiuni</t>
        </is>
      </c>
      <c r="CS252" t="inlineStr">
        <is>
          <t>činnosti, služby alebo operácie, ktorých prerušenie by v jednom alebo vo viacerých členských štátoch pravdepodobne viedlo k narušeniu základných služieb reálneho hospodárstva alebo narušeniu finančnej stability v dôsledku veľkosti inštitúcie alebo skupiny alebo ich podielu na trhu, vonkajšej a vnútornej prepojenosti, zložitosti alebo cezhraničných činností, a to s osobitným zreteľom na nahraditeľnosť týchto činností, služieb alebo operácií</t>
        </is>
      </c>
      <c r="CT252" t="inlineStr">
        <is>
          <t>aktivnost, storitev ali dejavnost, katere prenehanje bo v eni ali več državah članicah verjetno povzročilo motnje ključnih storitev v realnem gospodarstvu ali težave s finančno stabilnostjo zaradi velikosti, tržnega deleža, zunanje in notranje medsebojne povezanosti, kompleksnosti ali čezmejnih dejavnosti institucije ali skupine, zlasti v zvezi z nadomestljivostjo teh aktivnosti, storitev ali dejavnosti</t>
        </is>
      </c>
      <c r="CU252" t="inlineStr">
        <is>
          <t>aktivitet, tjänst eller transaktion som om de upphörde sannolikt skulle leda till störningar av tjänster som är avgörande för realekonomin eller störa den finansiella stabiliteten på grund av institutets eller koncernens storlek, marknadsandel, externa och interna sammanlänkning, komplexitet eller gränsöverskridande verksamhet, i en eller flera medlemsstater, särskilt med avseende på dessa aktiviteters, tjänsters eller transaktioners utbytbarhet</t>
        </is>
      </c>
    </row>
    <row r="253">
      <c r="A253" s="1" t="str">
        <f>HYPERLINK("https://iate.europa.eu/entry/result/1121369/all", "1121369")</f>
        <v>1121369</v>
      </c>
      <c r="B253" t="inlineStr">
        <is>
          <t>FINANCE</t>
        </is>
      </c>
      <c r="C253" t="inlineStr">
        <is>
          <t>FINANCE</t>
        </is>
      </c>
      <c r="D253" t="inlineStr">
        <is>
          <t>закупуване на активи</t>
        </is>
      </c>
      <c r="E253" t="inlineStr">
        <is>
          <t>3</t>
        </is>
      </c>
      <c r="F253" t="inlineStr">
        <is>
          <t/>
        </is>
      </c>
      <c r="G253" t="inlineStr">
        <is>
          <t/>
        </is>
      </c>
      <c r="H253" t="inlineStr">
        <is>
          <t/>
        </is>
      </c>
      <c r="I253" t="inlineStr">
        <is>
          <t/>
        </is>
      </c>
      <c r="J253" t="inlineStr">
        <is>
          <t/>
        </is>
      </c>
      <c r="K253" t="inlineStr">
        <is>
          <t/>
        </is>
      </c>
      <c r="L253" t="inlineStr">
        <is>
          <t/>
        </is>
      </c>
      <c r="M253" t="inlineStr">
        <is>
          <t>Erwerb von Vermögenswerten|Assetkauf</t>
        </is>
      </c>
      <c r="N253" t="inlineStr">
        <is>
          <t>3|3</t>
        </is>
      </c>
      <c r="O253" t="inlineStr">
        <is>
          <t>|</t>
        </is>
      </c>
      <c r="P253" t="inlineStr">
        <is>
          <t>αγορά περιουσιακών στοιχείων</t>
        </is>
      </c>
      <c r="Q253" t="inlineStr">
        <is>
          <t>3</t>
        </is>
      </c>
      <c r="R253" t="inlineStr">
        <is>
          <t/>
        </is>
      </c>
      <c r="S253" t="inlineStr">
        <is>
          <t>asset purchase|purchase of assets</t>
        </is>
      </c>
      <c r="T253" t="inlineStr">
        <is>
          <t>3|3</t>
        </is>
      </c>
      <c r="U253" t="inlineStr">
        <is>
          <t>|</t>
        </is>
      </c>
      <c r="V253" t="inlineStr">
        <is>
          <t>adquisición de activos</t>
        </is>
      </c>
      <c r="W253" t="inlineStr">
        <is>
          <t>3</t>
        </is>
      </c>
      <c r="X253" t="inlineStr">
        <is>
          <t/>
        </is>
      </c>
      <c r="Y253" t="inlineStr">
        <is>
          <t/>
        </is>
      </c>
      <c r="Z253" t="inlineStr">
        <is>
          <t/>
        </is>
      </c>
      <c r="AA253" t="inlineStr">
        <is>
          <t/>
        </is>
      </c>
      <c r="AB253" t="inlineStr">
        <is>
          <t/>
        </is>
      </c>
      <c r="AC253" t="inlineStr">
        <is>
          <t/>
        </is>
      </c>
      <c r="AD253" t="inlineStr">
        <is>
          <t/>
        </is>
      </c>
      <c r="AE253" t="inlineStr">
        <is>
          <t>achat d'actifs</t>
        </is>
      </c>
      <c r="AF253" t="inlineStr">
        <is>
          <t>3</t>
        </is>
      </c>
      <c r="AG253" t="inlineStr">
        <is>
          <t/>
        </is>
      </c>
      <c r="AH253" t="inlineStr">
        <is>
          <t>ceannach sócmhainne</t>
        </is>
      </c>
      <c r="AI253" t="inlineStr">
        <is>
          <t>3</t>
        </is>
      </c>
      <c r="AJ253" t="inlineStr">
        <is>
          <t/>
        </is>
      </c>
      <c r="AK253" t="inlineStr">
        <is>
          <t/>
        </is>
      </c>
      <c r="AL253" t="inlineStr">
        <is>
          <t/>
        </is>
      </c>
      <c r="AM253" t="inlineStr">
        <is>
          <t/>
        </is>
      </c>
      <c r="AN253" t="inlineStr">
        <is>
          <t/>
        </is>
      </c>
      <c r="AO253" t="inlineStr">
        <is>
          <t/>
        </is>
      </c>
      <c r="AP253" t="inlineStr">
        <is>
          <t/>
        </is>
      </c>
      <c r="AQ253" t="inlineStr">
        <is>
          <t>acquisto di attività</t>
        </is>
      </c>
      <c r="AR253" t="inlineStr">
        <is>
          <t>3</t>
        </is>
      </c>
      <c r="AS253" t="inlineStr">
        <is>
          <t/>
        </is>
      </c>
      <c r="AT253" t="inlineStr">
        <is>
          <t/>
        </is>
      </c>
      <c r="AU253" t="inlineStr">
        <is>
          <t/>
        </is>
      </c>
      <c r="AV253" t="inlineStr">
        <is>
          <t/>
        </is>
      </c>
      <c r="AW253" t="inlineStr">
        <is>
          <t/>
        </is>
      </c>
      <c r="AX253" t="inlineStr">
        <is>
          <t/>
        </is>
      </c>
      <c r="AY253" t="inlineStr">
        <is>
          <t/>
        </is>
      </c>
      <c r="AZ253" t="inlineStr">
        <is>
          <t/>
        </is>
      </c>
      <c r="BA253" t="inlineStr">
        <is>
          <t/>
        </is>
      </c>
      <c r="BB253" t="inlineStr">
        <is>
          <t/>
        </is>
      </c>
      <c r="BC253" t="inlineStr">
        <is>
          <t/>
        </is>
      </c>
      <c r="BD253" t="inlineStr">
        <is>
          <t/>
        </is>
      </c>
      <c r="BE253" t="inlineStr">
        <is>
          <t/>
        </is>
      </c>
      <c r="BF253" t="inlineStr">
        <is>
          <t/>
        </is>
      </c>
      <c r="BG253" t="inlineStr">
        <is>
          <t/>
        </is>
      </c>
      <c r="BH253" t="inlineStr">
        <is>
          <t/>
        </is>
      </c>
      <c r="BI253" t="inlineStr">
        <is>
          <t>compra de ativos|aquisição de ativos</t>
        </is>
      </c>
      <c r="BJ253" t="inlineStr">
        <is>
          <t>3|3</t>
        </is>
      </c>
      <c r="BK253" t="inlineStr">
        <is>
          <t>|</t>
        </is>
      </c>
      <c r="BL253" t="inlineStr">
        <is>
          <t>achiziționare de active</t>
        </is>
      </c>
      <c r="BM253" t="inlineStr">
        <is>
          <t>3</t>
        </is>
      </c>
      <c r="BN253" t="inlineStr">
        <is>
          <t/>
        </is>
      </c>
      <c r="BO253" t="inlineStr">
        <is>
          <t/>
        </is>
      </c>
      <c r="BP253" t="inlineStr">
        <is>
          <t/>
        </is>
      </c>
      <c r="BQ253" t="inlineStr">
        <is>
          <t/>
        </is>
      </c>
      <c r="BR253" t="inlineStr">
        <is>
          <t>nakup sredstev</t>
        </is>
      </c>
      <c r="BS253" t="inlineStr">
        <is>
          <t>3</t>
        </is>
      </c>
      <c r="BT253" t="inlineStr">
        <is>
          <t/>
        </is>
      </c>
      <c r="BU253" t="inlineStr">
        <is>
          <t/>
        </is>
      </c>
      <c r="BV253" t="inlineStr">
        <is>
          <t/>
        </is>
      </c>
      <c r="BW253" t="inlineStr">
        <is>
          <t/>
        </is>
      </c>
      <c r="BX253" t="inlineStr">
        <is>
          <t>споразумение
между купувач и продавач за придобиване на активи на дружеството</t>
        </is>
      </c>
      <c r="BY253" t="inlineStr">
        <is>
          <t/>
        </is>
      </c>
      <c r="BZ253" t="inlineStr">
        <is>
          <t/>
        </is>
      </c>
      <c r="CA253" t="inlineStr">
        <is>
          <t>Vereinbarung, durch die einige oder alle Vermögenswerte eines Unternehmens erworben werden</t>
        </is>
      </c>
      <c r="CB253" t="inlineStr">
        <is>
          <t/>
        </is>
      </c>
      <c r="CC253" t="inlineStr">
        <is>
          <t>acquisition in which the acquirer purchases the target company’s assets and payment is made directly to the target company</t>
        </is>
      </c>
      <c r="CD253" t="inlineStr">
        <is>
          <t/>
        </is>
      </c>
      <c r="CE253" t="inlineStr">
        <is>
          <t/>
        </is>
      </c>
      <c r="CF253" t="inlineStr">
        <is>
          <t/>
        </is>
      </c>
      <c r="CG253" t="inlineStr">
        <is>
          <t/>
        </is>
      </c>
      <c r="CH253" t="inlineStr">
        <is>
          <t/>
        </is>
      </c>
      <c r="CI253" t="inlineStr">
        <is>
          <t/>
        </is>
      </c>
      <c r="CJ253" t="inlineStr">
        <is>
          <t/>
        </is>
      </c>
      <c r="CK253" t="inlineStr">
        <is>
          <t>acquisto di strumenti finanziari quali titoli di Stato, titoli emessi da istituzioni sovranazionali europee, obbligazioni societarie, titoli derivanti da cartolarizzazioni e obbligazioni garantite</t>
        </is>
      </c>
      <c r="CL253" t="inlineStr">
        <is>
          <t/>
        </is>
      </c>
      <c r="CM253" t="inlineStr">
        <is>
          <t/>
        </is>
      </c>
      <c r="CN253" t="inlineStr">
        <is>
          <t/>
        </is>
      </c>
      <c r="CO253" t="inlineStr">
        <is>
          <t/>
        </is>
      </c>
      <c r="CP253" t="inlineStr">
        <is>
          <t/>
        </is>
      </c>
      <c r="CQ253" t="inlineStr">
        <is>
          <t/>
        </is>
      </c>
      <c r="CR253" t="inlineStr">
        <is>
          <t>achiziționare în care cumpărătorul cumpără activele întreprinderii vizate, iar plata este efectuată direct către întreprinderea vizată</t>
        </is>
      </c>
      <c r="CS253" t="inlineStr">
        <is>
          <t/>
        </is>
      </c>
      <c r="CT253" t="inlineStr">
        <is>
          <t/>
        </is>
      </c>
      <c r="CU253" t="inlineStr">
        <is>
          <t/>
        </is>
      </c>
    </row>
    <row r="254">
      <c r="A254" s="1" t="str">
        <f>HYPERLINK("https://iate.europa.eu/entry/result/3579077/all", "3579077")</f>
        <v>3579077</v>
      </c>
      <c r="B254" t="inlineStr">
        <is>
          <t>FINANCE</t>
        </is>
      </c>
      <c r="C254" t="inlineStr">
        <is>
          <t>FINANCE</t>
        </is>
      </c>
      <c r="D254" t="inlineStr">
        <is>
          <t/>
        </is>
      </c>
      <c r="E254" t="inlineStr">
        <is>
          <t/>
        </is>
      </c>
      <c r="F254" t="inlineStr">
        <is>
          <t/>
        </is>
      </c>
      <c r="G254" t="inlineStr">
        <is>
          <t/>
        </is>
      </c>
      <c r="H254" t="inlineStr">
        <is>
          <t/>
        </is>
      </c>
      <c r="I254" t="inlineStr">
        <is>
          <t/>
        </is>
      </c>
      <c r="J254" t="inlineStr">
        <is>
          <t/>
        </is>
      </c>
      <c r="K254" t="inlineStr">
        <is>
          <t/>
        </is>
      </c>
      <c r="L254" t="inlineStr">
        <is>
          <t/>
        </is>
      </c>
      <c r="M254" t="inlineStr">
        <is>
          <t/>
        </is>
      </c>
      <c r="N254" t="inlineStr">
        <is>
          <t/>
        </is>
      </c>
      <c r="O254" t="inlineStr">
        <is>
          <t/>
        </is>
      </c>
      <c r="P254" t="inlineStr">
        <is>
          <t/>
        </is>
      </c>
      <c r="Q254" t="inlineStr">
        <is>
          <t/>
        </is>
      </c>
      <c r="R254" t="inlineStr">
        <is>
          <t/>
        </is>
      </c>
      <c r="S254" t="inlineStr">
        <is>
          <t>price reporting agency|PRA</t>
        </is>
      </c>
      <c r="T254" t="inlineStr">
        <is>
          <t>3|3</t>
        </is>
      </c>
      <c r="U254" t="inlineStr">
        <is>
          <t>|</t>
        </is>
      </c>
      <c r="V254" t="inlineStr">
        <is>
          <t/>
        </is>
      </c>
      <c r="W254" t="inlineStr">
        <is>
          <t/>
        </is>
      </c>
      <c r="X254" t="inlineStr">
        <is>
          <t/>
        </is>
      </c>
      <c r="Y254" t="inlineStr">
        <is>
          <t/>
        </is>
      </c>
      <c r="Z254" t="inlineStr">
        <is>
          <t/>
        </is>
      </c>
      <c r="AA254" t="inlineStr">
        <is>
          <t/>
        </is>
      </c>
      <c r="AB254" t="inlineStr">
        <is>
          <t/>
        </is>
      </c>
      <c r="AC254" t="inlineStr">
        <is>
          <t/>
        </is>
      </c>
      <c r="AD254" t="inlineStr">
        <is>
          <t/>
        </is>
      </c>
      <c r="AE254" t="inlineStr">
        <is>
          <t>agence d’information sur les prix|agence de suivi des prix|organisme d’information sur les prix</t>
        </is>
      </c>
      <c r="AF254" t="inlineStr">
        <is>
          <t>2|2|2</t>
        </is>
      </c>
      <c r="AG254" t="inlineStr">
        <is>
          <t>||</t>
        </is>
      </c>
      <c r="AH254" t="inlineStr">
        <is>
          <t/>
        </is>
      </c>
      <c r="AI254" t="inlineStr">
        <is>
          <t/>
        </is>
      </c>
      <c r="AJ254" t="inlineStr">
        <is>
          <t/>
        </is>
      </c>
      <c r="AK254" t="inlineStr">
        <is>
          <t/>
        </is>
      </c>
      <c r="AL254" t="inlineStr">
        <is>
          <t/>
        </is>
      </c>
      <c r="AM254" t="inlineStr">
        <is>
          <t/>
        </is>
      </c>
      <c r="AN254" t="inlineStr">
        <is>
          <t/>
        </is>
      </c>
      <c r="AO254" t="inlineStr">
        <is>
          <t/>
        </is>
      </c>
      <c r="AP254" t="inlineStr">
        <is>
          <t/>
        </is>
      </c>
      <c r="AQ254" t="inlineStr">
        <is>
          <t>agenzia di rilevazione dei prezzi</t>
        </is>
      </c>
      <c r="AR254" t="inlineStr">
        <is>
          <t>3</t>
        </is>
      </c>
      <c r="AS254" t="inlineStr">
        <is>
          <t/>
        </is>
      </c>
      <c r="AT254" t="inlineStr">
        <is>
          <t/>
        </is>
      </c>
      <c r="AU254" t="inlineStr">
        <is>
          <t/>
        </is>
      </c>
      <c r="AV254" t="inlineStr">
        <is>
          <t/>
        </is>
      </c>
      <c r="AW254" t="inlineStr">
        <is>
          <t/>
        </is>
      </c>
      <c r="AX254" t="inlineStr">
        <is>
          <t/>
        </is>
      </c>
      <c r="AY254" t="inlineStr">
        <is>
          <t/>
        </is>
      </c>
      <c r="AZ254" t="inlineStr">
        <is>
          <t/>
        </is>
      </c>
      <c r="BA254" t="inlineStr">
        <is>
          <t/>
        </is>
      </c>
      <c r="BB254" t="inlineStr">
        <is>
          <t/>
        </is>
      </c>
      <c r="BC254" t="inlineStr">
        <is>
          <t/>
        </is>
      </c>
      <c r="BD254" t="inlineStr">
        <is>
          <t/>
        </is>
      </c>
      <c r="BE254" t="inlineStr">
        <is>
          <t/>
        </is>
      </c>
      <c r="BF254" t="inlineStr">
        <is>
          <t/>
        </is>
      </c>
      <c r="BG254" t="inlineStr">
        <is>
          <t/>
        </is>
      </c>
      <c r="BH254" t="inlineStr">
        <is>
          <t/>
        </is>
      </c>
      <c r="BI254" t="inlineStr">
        <is>
          <t/>
        </is>
      </c>
      <c r="BJ254" t="inlineStr">
        <is>
          <t/>
        </is>
      </c>
      <c r="BK254" t="inlineStr">
        <is>
          <t/>
        </is>
      </c>
      <c r="BL254" t="inlineStr">
        <is>
          <t/>
        </is>
      </c>
      <c r="BM254" t="inlineStr">
        <is>
          <t/>
        </is>
      </c>
      <c r="BN254" t="inlineStr">
        <is>
          <t/>
        </is>
      </c>
      <c r="BO254" t="inlineStr">
        <is>
          <t/>
        </is>
      </c>
      <c r="BP254" t="inlineStr">
        <is>
          <t/>
        </is>
      </c>
      <c r="BQ254" t="inlineStr">
        <is>
          <t/>
        </is>
      </c>
      <c r="BR254" t="inlineStr">
        <is>
          <t>agencija za sporočanje cen</t>
        </is>
      </c>
      <c r="BS254" t="inlineStr">
        <is>
          <t>2</t>
        </is>
      </c>
      <c r="BT254" t="inlineStr">
        <is>
          <t/>
        </is>
      </c>
      <c r="BU254" t="inlineStr">
        <is>
          <t/>
        </is>
      </c>
      <c r="BV254" t="inlineStr">
        <is>
          <t/>
        </is>
      </c>
      <c r="BW254" t="inlineStr">
        <is>
          <t/>
        </is>
      </c>
      <c r="BX254" t="inlineStr">
        <is>
          <t/>
        </is>
      </c>
      <c r="BY254" t="inlineStr">
        <is>
          <t/>
        </is>
      </c>
      <c r="BZ254" t="inlineStr">
        <is>
          <t/>
        </is>
      </c>
      <c r="CA254" t="inlineStr">
        <is>
          <t/>
        </is>
      </c>
      <c r="CB254" t="inlineStr">
        <is>
          <t/>
        </is>
      </c>
      <c r="CC254" t="inlineStr">
        <is>
          <t>publishers that report on and bring transparency to the physical commodity markets</t>
        </is>
      </c>
      <c r="CD254" t="inlineStr">
        <is>
          <t/>
        </is>
      </c>
      <c r="CE254" t="inlineStr">
        <is>
          <t/>
        </is>
      </c>
      <c r="CF254" t="inlineStr">
        <is>
          <t/>
        </is>
      </c>
      <c r="CG254" t="inlineStr">
        <is>
          <t>organisation dédiée à la publication de rapports financiers et qui apporte
ainsi de la transparence aux marchés de matières premières</t>
        </is>
      </c>
      <c r="CH254" t="inlineStr">
        <is>
          <t/>
        </is>
      </c>
      <c r="CI254" t="inlineStr">
        <is>
          <t/>
        </is>
      </c>
      <c r="CJ254" t="inlineStr">
        <is>
          <t/>
        </is>
      </c>
      <c r="CK254" t="inlineStr">
        <is>
          <t>agenzia che fissa i prezzi di
riferimento</t>
        </is>
      </c>
      <c r="CL254" t="inlineStr">
        <is>
          <t/>
        </is>
      </c>
      <c r="CM254" t="inlineStr">
        <is>
          <t/>
        </is>
      </c>
      <c r="CN254" t="inlineStr">
        <is>
          <t/>
        </is>
      </c>
      <c r="CO254" t="inlineStr">
        <is>
          <t/>
        </is>
      </c>
      <c r="CP254" t="inlineStr">
        <is>
          <t/>
        </is>
      </c>
      <c r="CQ254" t="inlineStr">
        <is>
          <t/>
        </is>
      </c>
      <c r="CR254" t="inlineStr">
        <is>
          <t/>
        </is>
      </c>
      <c r="CS254" t="inlineStr">
        <is>
          <t/>
        </is>
      </c>
      <c r="CT254" t="inlineStr">
        <is>
          <t/>
        </is>
      </c>
      <c r="CU254" t="inlineStr">
        <is>
          <t/>
        </is>
      </c>
    </row>
    <row r="255">
      <c r="A255" s="1" t="str">
        <f>HYPERLINK("https://iate.europa.eu/entry/result/3561397/all", "3561397")</f>
        <v>3561397</v>
      </c>
      <c r="B255" t="inlineStr">
        <is>
          <t>FINANCE</t>
        </is>
      </c>
      <c r="C255" t="inlineStr">
        <is>
          <t>FINANCE|monetary economics|monetary policy</t>
        </is>
      </c>
      <c r="D255" t="inlineStr">
        <is>
          <t>нестандартни мерки на паричната политика|нестандартна мярка в областта на паричната политика|неконвенционална мярка на паричната политика</t>
        </is>
      </c>
      <c r="E255" t="inlineStr">
        <is>
          <t>2|3|3</t>
        </is>
      </c>
      <c r="F255" t="inlineStr">
        <is>
          <t>||</t>
        </is>
      </c>
      <c r="G255" t="inlineStr">
        <is>
          <t/>
        </is>
      </c>
      <c r="H255" t="inlineStr">
        <is>
          <t/>
        </is>
      </c>
      <c r="I255" t="inlineStr">
        <is>
          <t/>
        </is>
      </c>
      <c r="J255" t="inlineStr">
        <is>
          <t/>
        </is>
      </c>
      <c r="K255" t="inlineStr">
        <is>
          <t/>
        </is>
      </c>
      <c r="L255" t="inlineStr">
        <is>
          <t/>
        </is>
      </c>
      <c r="M255" t="inlineStr">
        <is>
          <t>ungewöhnliche geldpolitische Maßnahmen|unkonventionelle geldpolitische Maßnahmen</t>
        </is>
      </c>
      <c r="N255" t="inlineStr">
        <is>
          <t>3|3</t>
        </is>
      </c>
      <c r="O255" t="inlineStr">
        <is>
          <t>|</t>
        </is>
      </c>
      <c r="P255" t="inlineStr">
        <is>
          <t>μη συμβατικό μέτρο νομισματικής πολιτικής</t>
        </is>
      </c>
      <c r="Q255" t="inlineStr">
        <is>
          <t>2</t>
        </is>
      </c>
      <c r="R255" t="inlineStr">
        <is>
          <t/>
        </is>
      </c>
      <c r="S255" t="inlineStr">
        <is>
          <t>unconventional monetary policy measure|non-standard monetary policy measure|non-conventional monetary policy measure</t>
        </is>
      </c>
      <c r="T255" t="inlineStr">
        <is>
          <t>3|3|3</t>
        </is>
      </c>
      <c r="U255" t="inlineStr">
        <is>
          <t>||</t>
        </is>
      </c>
      <c r="V255" t="inlineStr">
        <is>
          <t>medida de política monetaria no convencional</t>
        </is>
      </c>
      <c r="W255" t="inlineStr">
        <is>
          <t>3</t>
        </is>
      </c>
      <c r="X255" t="inlineStr">
        <is>
          <t/>
        </is>
      </c>
      <c r="Y255" t="inlineStr">
        <is>
          <t/>
        </is>
      </c>
      <c r="Z255" t="inlineStr">
        <is>
          <t/>
        </is>
      </c>
      <c r="AA255" t="inlineStr">
        <is>
          <t/>
        </is>
      </c>
      <c r="AB255" t="inlineStr">
        <is>
          <t>rahapolitiikan epätavanomainen toimi|epätavanomainen rahapoliittinen toimenpide|epätavanomainen rahapoliittinen toimi</t>
        </is>
      </c>
      <c r="AC255" t="inlineStr">
        <is>
          <t>3|3|3</t>
        </is>
      </c>
      <c r="AD255" t="inlineStr">
        <is>
          <t>||</t>
        </is>
      </c>
      <c r="AE255" t="inlineStr">
        <is>
          <t>mesure de politique monétaire non conventionnelle</t>
        </is>
      </c>
      <c r="AF255" t="inlineStr">
        <is>
          <t>3</t>
        </is>
      </c>
      <c r="AG255" t="inlineStr">
        <is>
          <t/>
        </is>
      </c>
      <c r="AH255" t="inlineStr">
        <is>
          <t/>
        </is>
      </c>
      <c r="AI255" t="inlineStr">
        <is>
          <t/>
        </is>
      </c>
      <c r="AJ255" t="inlineStr">
        <is>
          <t/>
        </is>
      </c>
      <c r="AK255" t="inlineStr">
        <is>
          <t/>
        </is>
      </c>
      <c r="AL255" t="inlineStr">
        <is>
          <t/>
        </is>
      </c>
      <c r="AM255" t="inlineStr">
        <is>
          <t/>
        </is>
      </c>
      <c r="AN255" t="inlineStr">
        <is>
          <t>nemkonvencionális monetáris politikai intézkedés|nem hagyományos monetáris politikai intézkedés</t>
        </is>
      </c>
      <c r="AO255" t="inlineStr">
        <is>
          <t>3|3</t>
        </is>
      </c>
      <c r="AP255" t="inlineStr">
        <is>
          <t>|</t>
        </is>
      </c>
      <c r="AQ255" t="inlineStr">
        <is>
          <t>misura di politica monetaria non convenzionale</t>
        </is>
      </c>
      <c r="AR255" t="inlineStr">
        <is>
          <t>3</t>
        </is>
      </c>
      <c r="AS255" t="inlineStr">
        <is>
          <t/>
        </is>
      </c>
      <c r="AT255" t="inlineStr">
        <is>
          <t>netradicinė pinigų politikos priemonė</t>
        </is>
      </c>
      <c r="AU255" t="inlineStr">
        <is>
          <t>3</t>
        </is>
      </c>
      <c r="AV255" t="inlineStr">
        <is>
          <t/>
        </is>
      </c>
      <c r="AW255" t="inlineStr">
        <is>
          <t/>
        </is>
      </c>
      <c r="AX255" t="inlineStr">
        <is>
          <t/>
        </is>
      </c>
      <c r="AY255" t="inlineStr">
        <is>
          <t/>
        </is>
      </c>
      <c r="AZ255" t="inlineStr">
        <is>
          <t/>
        </is>
      </c>
      <c r="BA255" t="inlineStr">
        <is>
          <t/>
        </is>
      </c>
      <c r="BB255" t="inlineStr">
        <is>
          <t/>
        </is>
      </c>
      <c r="BC255" t="inlineStr">
        <is>
          <t/>
        </is>
      </c>
      <c r="BD255" t="inlineStr">
        <is>
          <t/>
        </is>
      </c>
      <c r="BE255" t="inlineStr">
        <is>
          <t/>
        </is>
      </c>
      <c r="BF255" t="inlineStr">
        <is>
          <t/>
        </is>
      </c>
      <c r="BG255" t="inlineStr">
        <is>
          <t/>
        </is>
      </c>
      <c r="BH255" t="inlineStr">
        <is>
          <t/>
        </is>
      </c>
      <c r="BI255" t="inlineStr">
        <is>
          <t>medidas de política monetária não convencionais</t>
        </is>
      </c>
      <c r="BJ255" t="inlineStr">
        <is>
          <t>3</t>
        </is>
      </c>
      <c r="BK255" t="inlineStr">
        <is>
          <t/>
        </is>
      </c>
      <c r="BL255" t="inlineStr">
        <is>
          <t/>
        </is>
      </c>
      <c r="BM255" t="inlineStr">
        <is>
          <t/>
        </is>
      </c>
      <c r="BN255" t="inlineStr">
        <is>
          <t/>
        </is>
      </c>
      <c r="BO255" t="inlineStr">
        <is>
          <t/>
        </is>
      </c>
      <c r="BP255" t="inlineStr">
        <is>
          <t/>
        </is>
      </c>
      <c r="BQ255" t="inlineStr">
        <is>
          <t/>
        </is>
      </c>
      <c r="BR255" t="inlineStr">
        <is>
          <t>nestandardni ukrep denarne politike|nekonvencionalni ukrep monetarne politike</t>
        </is>
      </c>
      <c r="BS255" t="inlineStr">
        <is>
          <t>3|3</t>
        </is>
      </c>
      <c r="BT255" t="inlineStr">
        <is>
          <t>|</t>
        </is>
      </c>
      <c r="BU255" t="inlineStr">
        <is>
          <t/>
        </is>
      </c>
      <c r="BV255" t="inlineStr">
        <is>
          <t/>
        </is>
      </c>
      <c r="BW255" t="inlineStr">
        <is>
          <t/>
        </is>
      </c>
      <c r="BX255" t="inlineStr">
        <is>
          <t>мярка на централна банка, насочена към
подпомагане на ефективното предаване на паричната политика към икономиката, а
не към осигуряване на допълнителни преки парични стимули</t>
        </is>
      </c>
      <c r="BY255" t="inlineStr">
        <is>
          <t/>
        </is>
      </c>
      <c r="BZ255" t="inlineStr">
        <is>
          <t/>
        </is>
      </c>
      <c r="CA255" t="inlineStr">
        <is>
          <t/>
        </is>
      </c>
      <c r="CB255" t="inlineStr">
        <is>
          <t>μη συμβατικά μέτρα υποστήριξης των χρηματοπιστωτικών συνθηκών και της ροής πιστώσεων</t>
        </is>
      </c>
      <c r="CC255" t="inlineStr">
        <is>
          <t>central bank measure aimed at supporting the effective transmission of monetary policy to the economy rather than at delivering additional direct monetary stimulus</t>
        </is>
      </c>
      <c r="CD255" t="inlineStr">
        <is>
          <t>Medidas de política monetaria que no se limitan al mantenimiento de los tipos de interés oficiales sino que buscan mantener o restablecer un funcionamento apropiado del mecanismo de transmisión de la política monetaria &lt;a href="/entry/result/857334/all" id="ENTRY_TO_ENTRY_CONVERTER" target="_blank"&gt;IATE:857334&lt;/a&gt; .</t>
        </is>
      </c>
      <c r="CE255" t="inlineStr">
        <is>
          <t/>
        </is>
      </c>
      <c r="CF255" t="inlineStr">
        <is>
          <t/>
        </is>
      </c>
      <c r="CG255" t="inlineStr">
        <is>
          <t>mesure de politique monétaire temporaire dont l'objectif est le rétablissement des canaux de transmission de la politique monétaire et in fine un soutien au crédit bancaire et à la liquidité sur le marché monétaire</t>
        </is>
      </c>
      <c r="CH255" t="inlineStr">
        <is>
          <t/>
        </is>
      </c>
      <c r="CI255" t="inlineStr">
        <is>
          <t/>
        </is>
      </c>
      <c r="CJ255" t="inlineStr">
        <is>
          <t>a hagyományos monetáris politikai eszközöket kiegészítő intézkedés, amelynek célja a pénzpiaci zavarok kezelése, a transzmisszió helyreállítása és a monetáris kondíciók lazítása</t>
        </is>
      </c>
      <c r="CK255" t="inlineStr">
        <is>
          <t>misura urgente e fuori dal comune attuata dalle autorità monetarie a seguito della crisi finanziaria del 2007</t>
        </is>
      </c>
      <c r="CL255" t="inlineStr">
        <is>
          <t>finansinis instrumentas, skirtas ekonomikos augimui ir paklausai paskatinti ekonominių krizių metu, kai tradicinės pinigų politikos priemonės tampa neveiksmingos</t>
        </is>
      </c>
      <c r="CM255" t="inlineStr">
        <is>
          <t/>
        </is>
      </c>
      <c r="CN255" t="inlineStr">
        <is>
          <t/>
        </is>
      </c>
      <c r="CO255" t="inlineStr">
        <is>
          <t/>
        </is>
      </c>
      <c r="CP255" t="inlineStr">
        <is>
          <t/>
        </is>
      </c>
      <c r="CQ255" t="inlineStr">
        <is>
          <t>Medidas de política monetária com o objetivo de manter/restabelecer o funcionamento adequado do mecanismo de transmissão da política monetária.</t>
        </is>
      </c>
      <c r="CR255" t="inlineStr">
        <is>
          <t/>
        </is>
      </c>
      <c r="CS255" t="inlineStr">
        <is>
          <t/>
        </is>
      </c>
      <c r="CT255" t="inlineStr">
        <is>
          <t>ukrep centralne banke, ki neposredno cilja na stroške
in razpoložljivost zunanjega financiranja bank in ostalih finančnih institucij,
gospodinjstev in nefinančnih družb</t>
        </is>
      </c>
      <c r="CU255" t="inlineStr">
        <is>
          <t/>
        </is>
      </c>
    </row>
    <row r="256">
      <c r="A256" s="1" t="str">
        <f>HYPERLINK("https://iate.europa.eu/entry/result/3506772/all", "3506772")</f>
        <v>3506772</v>
      </c>
      <c r="B256" t="inlineStr">
        <is>
          <t>ECONOMICS</t>
        </is>
      </c>
      <c r="C256" t="inlineStr">
        <is>
          <t>ECONOMICS</t>
        </is>
      </c>
      <c r="D256" t="inlineStr">
        <is>
          <t>лепкави цени|ригидни цени|устойчивост на цените</t>
        </is>
      </c>
      <c r="E256" t="inlineStr">
        <is>
          <t>3|3|3</t>
        </is>
      </c>
      <c r="F256" t="inlineStr">
        <is>
          <t>||</t>
        </is>
      </c>
      <c r="G256" t="inlineStr">
        <is>
          <t/>
        </is>
      </c>
      <c r="H256" t="inlineStr">
        <is>
          <t/>
        </is>
      </c>
      <c r="I256" t="inlineStr">
        <is>
          <t/>
        </is>
      </c>
      <c r="J256" t="inlineStr">
        <is>
          <t/>
        </is>
      </c>
      <c r="K256" t="inlineStr">
        <is>
          <t/>
        </is>
      </c>
      <c r="L256" t="inlineStr">
        <is>
          <t/>
        </is>
      </c>
      <c r="M256" t="inlineStr">
        <is>
          <t>Preisstarrheit|Preisrigidität</t>
        </is>
      </c>
      <c r="N256" t="inlineStr">
        <is>
          <t>3|3</t>
        </is>
      </c>
      <c r="O256" t="inlineStr">
        <is>
          <t>|</t>
        </is>
      </c>
      <c r="P256" t="inlineStr">
        <is>
          <t>δύσκαμπτες τιμές|δυσκαμψία τιμών</t>
        </is>
      </c>
      <c r="Q256" t="inlineStr">
        <is>
          <t>3|3</t>
        </is>
      </c>
      <c r="R256" t="inlineStr">
        <is>
          <t>|</t>
        </is>
      </c>
      <c r="S256" t="inlineStr">
        <is>
          <t>price stickiness|sticky prices</t>
        </is>
      </c>
      <c r="T256" t="inlineStr">
        <is>
          <t>3|3</t>
        </is>
      </c>
      <c r="U256" t="inlineStr">
        <is>
          <t>|</t>
        </is>
      </c>
      <c r="V256" t="inlineStr">
        <is>
          <t>rigidez de precios</t>
        </is>
      </c>
      <c r="W256" t="inlineStr">
        <is>
          <t>3</t>
        </is>
      </c>
      <c r="X256" t="inlineStr">
        <is>
          <t/>
        </is>
      </c>
      <c r="Y256" t="inlineStr">
        <is>
          <t/>
        </is>
      </c>
      <c r="Z256" t="inlineStr">
        <is>
          <t/>
        </is>
      </c>
      <c r="AA256" t="inlineStr">
        <is>
          <t/>
        </is>
      </c>
      <c r="AB256" t="inlineStr">
        <is>
          <t>hintajäykkyys</t>
        </is>
      </c>
      <c r="AC256" t="inlineStr">
        <is>
          <t>3</t>
        </is>
      </c>
      <c r="AD256" t="inlineStr">
        <is>
          <t/>
        </is>
      </c>
      <c r="AE256" t="inlineStr">
        <is>
          <t>viscosité des prix</t>
        </is>
      </c>
      <c r="AF256" t="inlineStr">
        <is>
          <t>3</t>
        </is>
      </c>
      <c r="AG256" t="inlineStr">
        <is>
          <t/>
        </is>
      </c>
      <c r="AH256" t="inlineStr">
        <is>
          <t>righneas praghsanna</t>
        </is>
      </c>
      <c r="AI256" t="inlineStr">
        <is>
          <t>3</t>
        </is>
      </c>
      <c r="AJ256" t="inlineStr">
        <is>
          <t/>
        </is>
      </c>
      <c r="AK256" t="inlineStr">
        <is>
          <t/>
        </is>
      </c>
      <c r="AL256" t="inlineStr">
        <is>
          <t/>
        </is>
      </c>
      <c r="AM256" t="inlineStr">
        <is>
          <t/>
        </is>
      </c>
      <c r="AN256" t="inlineStr">
        <is>
          <t>ragadós árak|árragadósság</t>
        </is>
      </c>
      <c r="AO256" t="inlineStr">
        <is>
          <t>3|3</t>
        </is>
      </c>
      <c r="AP256" t="inlineStr">
        <is>
          <t>|</t>
        </is>
      </c>
      <c r="AQ256" t="inlineStr">
        <is>
          <t>prezzi vischiosi|vischiosità dei prezzi</t>
        </is>
      </c>
      <c r="AR256" t="inlineStr">
        <is>
          <t>3|3</t>
        </is>
      </c>
      <c r="AS256" t="inlineStr">
        <is>
          <t>|</t>
        </is>
      </c>
      <c r="AT256" t="inlineStr">
        <is>
          <t/>
        </is>
      </c>
      <c r="AU256" t="inlineStr">
        <is>
          <t/>
        </is>
      </c>
      <c r="AV256" t="inlineStr">
        <is>
          <t/>
        </is>
      </c>
      <c r="AW256" t="inlineStr">
        <is>
          <t>cenu neelastība|neelastīgas cenas</t>
        </is>
      </c>
      <c r="AX256" t="inlineStr">
        <is>
          <t>3|3</t>
        </is>
      </c>
      <c r="AY256" t="inlineStr">
        <is>
          <t>|</t>
        </is>
      </c>
      <c r="AZ256" t="inlineStr">
        <is>
          <t/>
        </is>
      </c>
      <c r="BA256" t="inlineStr">
        <is>
          <t/>
        </is>
      </c>
      <c r="BB256" t="inlineStr">
        <is>
          <t/>
        </is>
      </c>
      <c r="BC256" t="inlineStr">
        <is>
          <t/>
        </is>
      </c>
      <c r="BD256" t="inlineStr">
        <is>
          <t/>
        </is>
      </c>
      <c r="BE256" t="inlineStr">
        <is>
          <t/>
        </is>
      </c>
      <c r="BF256" t="inlineStr">
        <is>
          <t>lepkość cen|lepkie ceny</t>
        </is>
      </c>
      <c r="BG256" t="inlineStr">
        <is>
          <t>3|3</t>
        </is>
      </c>
      <c r="BH256" t="inlineStr">
        <is>
          <t>|</t>
        </is>
      </c>
      <c r="BI256" t="inlineStr">
        <is>
          <t>rigidez de preços</t>
        </is>
      </c>
      <c r="BJ256" t="inlineStr">
        <is>
          <t>3</t>
        </is>
      </c>
      <c r="BK256" t="inlineStr">
        <is>
          <t/>
        </is>
      </c>
      <c r="BL256" t="inlineStr">
        <is>
          <t/>
        </is>
      </c>
      <c r="BM256" t="inlineStr">
        <is>
          <t/>
        </is>
      </c>
      <c r="BN256" t="inlineStr">
        <is>
          <t/>
        </is>
      </c>
      <c r="BO256" t="inlineStr">
        <is>
          <t>cenová rigidita|rigidné ceny|nepružné ceny|rigidita cien|nepružnosť cien</t>
        </is>
      </c>
      <c r="BP256" t="inlineStr">
        <is>
          <t>3|3|3|2|3</t>
        </is>
      </c>
      <c r="BQ256" t="inlineStr">
        <is>
          <t>||||</t>
        </is>
      </c>
      <c r="BR256" t="inlineStr">
        <is>
          <t>rigidnost cen</t>
        </is>
      </c>
      <c r="BS256" t="inlineStr">
        <is>
          <t>3</t>
        </is>
      </c>
      <c r="BT256" t="inlineStr">
        <is>
          <t/>
        </is>
      </c>
      <c r="BU256" t="inlineStr">
        <is>
          <t/>
        </is>
      </c>
      <c r="BV256" t="inlineStr">
        <is>
          <t/>
        </is>
      </c>
      <c r="BW256" t="inlineStr">
        <is>
          <t/>
        </is>
      </c>
      <c r="BX256" t="inlineStr">
        <is>
          <t>устойчивост на пазарните цени на бързи промени
въпреки промените в икономиката, които предполагат, че оптималната цена е друга</t>
        </is>
      </c>
      <c r="BY256" t="inlineStr">
        <is>
          <t/>
        </is>
      </c>
      <c r="BZ256" t="inlineStr">
        <is>
          <t/>
        </is>
      </c>
      <c r="CA256" t="inlineStr">
        <is>
          <t>träge Preise, die sich nicht umgehend an Marktveränderungen, zum Beispiel an Nachfrageänderungen, anpassen</t>
        </is>
      </c>
      <c r="CB256" t="inlineStr">
        <is>
          <t>τιμές που παραμένουν αμετάβλητες για ένα χρονικό διάστημα</t>
        </is>
      </c>
      <c r="CC256" t="inlineStr">
        <is>
          <t>resistance of a price (or set of prices) to change, despite changes in the broad economy that suggest a different price is optimal</t>
        </is>
      </c>
      <c r="CD256" t="inlineStr">
        <is>
          <t>Situación que se caracteriza por la insensibilidad del precio de un bien a las variaciones que se producen en la oferta o la demanda.</t>
        </is>
      </c>
      <c r="CE256" t="inlineStr">
        <is>
          <t/>
        </is>
      </c>
      <c r="CF256" t="inlineStr">
        <is>
          <t>hyödykkeiden hintojen muuttuminen suhteellisen harvoin siihen nähden, että näiden hyödykkeiden kysyntä- ja tarjontatasapaino ja yleisestikin talouden tila muuttuvat lähes jatkuvasti</t>
        </is>
      </c>
      <c r="CG256" t="inlineStr">
        <is>
          <t>rigidité des prix</t>
        </is>
      </c>
      <c r="CH256" t="inlineStr">
        <is>
          <t/>
        </is>
      </c>
      <c r="CI256" t="inlineStr">
        <is>
          <t/>
        </is>
      </c>
      <c r="CJ256" t="inlineStr">
        <is>
          <t/>
        </is>
      </c>
      <c r="CK256" t="inlineStr">
        <is>
          <t>resistenza dei prezzi al movimento di rialzo o di ribasso, in conseguenza di variazioni della domanda e dell’offerta o dell’aumento o diminuzione del denaro circolante</t>
        </is>
      </c>
      <c r="CL256" t="inlineStr">
        <is>
          <t/>
        </is>
      </c>
      <c r="CM256" t="inlineStr">
        <is>
          <t/>
        </is>
      </c>
      <c r="CN256" t="inlineStr">
        <is>
          <t/>
        </is>
      </c>
      <c r="CO256" t="inlineStr">
        <is>
          <t/>
        </is>
      </c>
      <c r="CP256" t="inlineStr">
        <is>
          <t>zjawisko polegające na przywracaniu naruszonej równowagi rynkowej przez zmiany ilości podaży danego dobra (dostosowania ilościowe), przy zachowaniu dotychczasowego poziomu cen albo bardzo nieznacznych jego zmianach</t>
        </is>
      </c>
      <c r="CQ256" t="inlineStr">
        <is>
          <t>resistência oferecida por um preço ou conjunto de preços a mudanças, apesar de as alterações da economia sugerirem que o preço ótimo seria outro</t>
        </is>
      </c>
      <c r="CR256" t="inlineStr">
        <is>
          <t/>
        </is>
      </c>
      <c r="CS256" t="inlineStr">
        <is>
          <t>nemennosť ceny (alebo súboru cien) napriek zmenám v širšom hospodárstve, na základe ktorých je optimálna iná cena</t>
        </is>
      </c>
      <c r="CT256" t="inlineStr">
        <is>
          <t>pojav nespremenljivosti cen, ne glede na spremembe v gospodarstvu ter ponudbo in povpraševanje</t>
        </is>
      </c>
      <c r="CU256" t="inlineStr">
        <is>
          <t/>
        </is>
      </c>
    </row>
    <row r="257">
      <c r="A257" s="1" t="str">
        <f>HYPERLINK("https://iate.europa.eu/entry/result/892548/all", "892548")</f>
        <v>892548</v>
      </c>
      <c r="B257" t="inlineStr">
        <is>
          <t>FINANCE</t>
        </is>
      </c>
      <c r="C257" t="inlineStr">
        <is>
          <t>FINANCE|financial institutions and credit</t>
        </is>
      </c>
      <c r="D257" t="inlineStr">
        <is>
          <t/>
        </is>
      </c>
      <c r="E257" t="inlineStr">
        <is>
          <t/>
        </is>
      </c>
      <c r="F257" t="inlineStr">
        <is>
          <t/>
        </is>
      </c>
      <c r="G257" t="inlineStr">
        <is>
          <t/>
        </is>
      </c>
      <c r="H257" t="inlineStr">
        <is>
          <t/>
        </is>
      </c>
      <c r="I257" t="inlineStr">
        <is>
          <t/>
        </is>
      </c>
      <c r="J257" t="inlineStr">
        <is>
          <t/>
        </is>
      </c>
      <c r="K257" t="inlineStr">
        <is>
          <t/>
        </is>
      </c>
      <c r="L257" t="inlineStr">
        <is>
          <t/>
        </is>
      </c>
      <c r="M257" t="inlineStr">
        <is>
          <t/>
        </is>
      </c>
      <c r="N257" t="inlineStr">
        <is>
          <t/>
        </is>
      </c>
      <c r="O257" t="inlineStr">
        <is>
          <t/>
        </is>
      </c>
      <c r="P257" t="inlineStr">
        <is>
          <t/>
        </is>
      </c>
      <c r="Q257" t="inlineStr">
        <is>
          <t/>
        </is>
      </c>
      <c r="R257" t="inlineStr">
        <is>
          <t/>
        </is>
      </c>
      <c r="S257" t="inlineStr">
        <is>
          <t>position reporting|reporting of positions|position reporting</t>
        </is>
      </c>
      <c r="T257" t="inlineStr">
        <is>
          <t>3|3|1</t>
        </is>
      </c>
      <c r="U257" t="inlineStr">
        <is>
          <t>||</t>
        </is>
      </c>
      <c r="V257" t="inlineStr">
        <is>
          <t/>
        </is>
      </c>
      <c r="W257" t="inlineStr">
        <is>
          <t/>
        </is>
      </c>
      <c r="X257" t="inlineStr">
        <is>
          <t/>
        </is>
      </c>
      <c r="Y257" t="inlineStr">
        <is>
          <t/>
        </is>
      </c>
      <c r="Z257" t="inlineStr">
        <is>
          <t/>
        </is>
      </c>
      <c r="AA257" t="inlineStr">
        <is>
          <t/>
        </is>
      </c>
      <c r="AB257" t="inlineStr">
        <is>
          <t/>
        </is>
      </c>
      <c r="AC257" t="inlineStr">
        <is>
          <t/>
        </is>
      </c>
      <c r="AD257" t="inlineStr">
        <is>
          <t/>
        </is>
      </c>
      <c r="AE257" t="inlineStr">
        <is>
          <t>déclaration des positions|rapport sur les positions</t>
        </is>
      </c>
      <c r="AF257" t="inlineStr">
        <is>
          <t>2|2</t>
        </is>
      </c>
      <c r="AG257" t="inlineStr">
        <is>
          <t>|</t>
        </is>
      </c>
      <c r="AH257" t="inlineStr">
        <is>
          <t/>
        </is>
      </c>
      <c r="AI257" t="inlineStr">
        <is>
          <t/>
        </is>
      </c>
      <c r="AJ257" t="inlineStr">
        <is>
          <t/>
        </is>
      </c>
      <c r="AK257" t="inlineStr">
        <is>
          <t/>
        </is>
      </c>
      <c r="AL257" t="inlineStr">
        <is>
          <t/>
        </is>
      </c>
      <c r="AM257" t="inlineStr">
        <is>
          <t/>
        </is>
      </c>
      <c r="AN257" t="inlineStr">
        <is>
          <t/>
        </is>
      </c>
      <c r="AO257" t="inlineStr">
        <is>
          <t/>
        </is>
      </c>
      <c r="AP257" t="inlineStr">
        <is>
          <t/>
        </is>
      </c>
      <c r="AQ257" t="inlineStr">
        <is>
          <t>notifica dei titolari di posizioni|segnalazione delle posizioni</t>
        </is>
      </c>
      <c r="AR257" t="inlineStr">
        <is>
          <t>3|3</t>
        </is>
      </c>
      <c r="AS257" t="inlineStr">
        <is>
          <t>|</t>
        </is>
      </c>
      <c r="AT257" t="inlineStr">
        <is>
          <t/>
        </is>
      </c>
      <c r="AU257" t="inlineStr">
        <is>
          <t/>
        </is>
      </c>
      <c r="AV257" t="inlineStr">
        <is>
          <t/>
        </is>
      </c>
      <c r="AW257" t="inlineStr">
        <is>
          <t/>
        </is>
      </c>
      <c r="AX257" t="inlineStr">
        <is>
          <t/>
        </is>
      </c>
      <c r="AY257" t="inlineStr">
        <is>
          <t/>
        </is>
      </c>
      <c r="AZ257" t="inlineStr">
        <is>
          <t/>
        </is>
      </c>
      <c r="BA257" t="inlineStr">
        <is>
          <t/>
        </is>
      </c>
      <c r="BB257" t="inlineStr">
        <is>
          <t/>
        </is>
      </c>
      <c r="BC257" t="inlineStr">
        <is>
          <t/>
        </is>
      </c>
      <c r="BD257" t="inlineStr">
        <is>
          <t/>
        </is>
      </c>
      <c r="BE257" t="inlineStr">
        <is>
          <t/>
        </is>
      </c>
      <c r="BF257" t="inlineStr">
        <is>
          <t/>
        </is>
      </c>
      <c r="BG257" t="inlineStr">
        <is>
          <t/>
        </is>
      </c>
      <c r="BH257" t="inlineStr">
        <is>
          <t/>
        </is>
      </c>
      <c r="BI257" t="inlineStr">
        <is>
          <t/>
        </is>
      </c>
      <c r="BJ257" t="inlineStr">
        <is>
          <t/>
        </is>
      </c>
      <c r="BK257" t="inlineStr">
        <is>
          <t/>
        </is>
      </c>
      <c r="BL257" t="inlineStr">
        <is>
          <t/>
        </is>
      </c>
      <c r="BM257" t="inlineStr">
        <is>
          <t/>
        </is>
      </c>
      <c r="BN257" t="inlineStr">
        <is>
          <t/>
        </is>
      </c>
      <c r="BO257" t="inlineStr">
        <is>
          <t/>
        </is>
      </c>
      <c r="BP257" t="inlineStr">
        <is>
          <t/>
        </is>
      </c>
      <c r="BQ257" t="inlineStr">
        <is>
          <t/>
        </is>
      </c>
      <c r="BR257" t="inlineStr">
        <is>
          <t/>
        </is>
      </c>
      <c r="BS257" t="inlineStr">
        <is>
          <t/>
        </is>
      </c>
      <c r="BT257" t="inlineStr">
        <is>
          <t/>
        </is>
      </c>
      <c r="BU257" t="inlineStr">
        <is>
          <t/>
        </is>
      </c>
      <c r="BV257" t="inlineStr">
        <is>
          <t/>
        </is>
      </c>
      <c r="BW257" t="inlineStr">
        <is>
          <t/>
        </is>
      </c>
      <c r="BX257" t="inlineStr">
        <is>
          <t/>
        </is>
      </c>
      <c r="BY257" t="inlineStr">
        <is>
          <t/>
        </is>
      </c>
      <c r="BZ257" t="inlineStr">
        <is>
          <t/>
        </is>
      </c>
      <c r="CA257" t="inlineStr">
        <is>
          <t/>
        </is>
      </c>
      <c r="CB257" t="inlineStr">
        <is>
          <t/>
        </is>
      </c>
      <c r="CC257" t="inlineStr">
        <is>
          <t>reporting obligations established by MiFID II to enable the monitoring of compliance with the position limit regime and mandating the publication of weekly reports detailing aggregate positions held by different categories of market participants</t>
        </is>
      </c>
      <c r="CD257" t="inlineStr">
        <is>
          <t/>
        </is>
      </c>
      <c r="CE257" t="inlineStr">
        <is>
          <t/>
        </is>
      </c>
      <c r="CF257" t="inlineStr">
        <is>
          <t/>
        </is>
      </c>
      <c r="CG257" t="inlineStr">
        <is>
          <t>communication hebdomadaire de la part
des plates-formes de négociation concernant leurs positions agrégées des matières premières par
catégorie de traders</t>
        </is>
      </c>
      <c r="CH257" t="inlineStr">
        <is>
          <t/>
        </is>
      </c>
      <c r="CI257" t="inlineStr">
        <is>
          <t/>
        </is>
      </c>
      <c r="CJ257" t="inlineStr">
        <is>
          <t/>
        </is>
      </c>
      <c r="CK257" t="inlineStr">
        <is>
          <t>notifica
obbligatoria alle autorità competenti da parte delle imprese di investimento o
gestori del mercato tramite una relazione settimanale indicante le posizioni
aggregate detenute dalle differenti categorie di persone per i differenti
strumenti finanziari derivati su merci o quote di emissioni o strumenti
derivati sulle stesse negoziati sulle loro sedi di negoziazione</t>
        </is>
      </c>
      <c r="CL257" t="inlineStr">
        <is>
          <t/>
        </is>
      </c>
      <c r="CM257" t="inlineStr">
        <is>
          <t/>
        </is>
      </c>
      <c r="CN257" t="inlineStr">
        <is>
          <t/>
        </is>
      </c>
      <c r="CO257" t="inlineStr">
        <is>
          <t/>
        </is>
      </c>
      <c r="CP257" t="inlineStr">
        <is>
          <t/>
        </is>
      </c>
      <c r="CQ257" t="inlineStr">
        <is>
          <t/>
        </is>
      </c>
      <c r="CR257" t="inlineStr">
        <is>
          <t/>
        </is>
      </c>
      <c r="CS257" t="inlineStr">
        <is>
          <t/>
        </is>
      </c>
      <c r="CT257" t="inlineStr">
        <is>
          <t/>
        </is>
      </c>
      <c r="CU257" t="inlineStr">
        <is>
          <t/>
        </is>
      </c>
    </row>
    <row r="258">
      <c r="A258" s="1" t="str">
        <f>HYPERLINK("https://iate.europa.eu/entry/result/3537374/all", "3537374")</f>
        <v>3537374</v>
      </c>
      <c r="B258" t="inlineStr">
        <is>
          <t>FINANCE</t>
        </is>
      </c>
      <c r="C258" t="inlineStr">
        <is>
          <t>FINANCE|free movement of capital|financial market</t>
        </is>
      </c>
      <c r="D258" t="inlineStr">
        <is>
          <t>пласиране на ценни книжа</t>
        </is>
      </c>
      <c r="E258" t="inlineStr">
        <is>
          <t>3</t>
        </is>
      </c>
      <c r="F258" t="inlineStr">
        <is>
          <t/>
        </is>
      </c>
      <c r="G258" t="inlineStr">
        <is>
          <t>umístění cenných papírů</t>
        </is>
      </c>
      <c r="H258" t="inlineStr">
        <is>
          <t>2</t>
        </is>
      </c>
      <c r="I258" t="inlineStr">
        <is>
          <t/>
        </is>
      </c>
      <c r="J258" t="inlineStr">
        <is>
          <t>anbringelse af værdipapirer|placering af værdipapirer</t>
        </is>
      </c>
      <c r="K258" t="inlineStr">
        <is>
          <t>3|3</t>
        </is>
      </c>
      <c r="L258" t="inlineStr">
        <is>
          <t>|</t>
        </is>
      </c>
      <c r="M258" t="inlineStr">
        <is>
          <t>Wertpapierunterbringung|Platzierung von Wertpapieren</t>
        </is>
      </c>
      <c r="N258" t="inlineStr">
        <is>
          <t>3|3</t>
        </is>
      </c>
      <c r="O258" t="inlineStr">
        <is>
          <t>|</t>
        </is>
      </c>
      <c r="P258" t="inlineStr">
        <is>
          <t>τοποθέτηση τίτλων|τοποθέτηση κινητών αξιών|διάθεση τίτλων</t>
        </is>
      </c>
      <c r="Q258" t="inlineStr">
        <is>
          <t>3|4|3</t>
        </is>
      </c>
      <c r="R258" t="inlineStr">
        <is>
          <t>||</t>
        </is>
      </c>
      <c r="S258" t="inlineStr">
        <is>
          <t>placing of securities|placement of securities</t>
        </is>
      </c>
      <c r="T258" t="inlineStr">
        <is>
          <t>2|3</t>
        </is>
      </c>
      <c r="U258" t="inlineStr">
        <is>
          <t>|</t>
        </is>
      </c>
      <c r="V258" t="inlineStr">
        <is>
          <t>colocación de valores|suscripción de valores</t>
        </is>
      </c>
      <c r="W258" t="inlineStr">
        <is>
          <t>3|4</t>
        </is>
      </c>
      <c r="X258" t="inlineStr">
        <is>
          <t>|</t>
        </is>
      </c>
      <c r="Y258" t="inlineStr">
        <is>
          <t/>
        </is>
      </c>
      <c r="Z258" t="inlineStr">
        <is>
          <t/>
        </is>
      </c>
      <c r="AA258" t="inlineStr">
        <is>
          <t/>
        </is>
      </c>
      <c r="AB258" t="inlineStr">
        <is>
          <t>arvopapereiden sijoittaminen</t>
        </is>
      </c>
      <c r="AC258" t="inlineStr">
        <is>
          <t>3</t>
        </is>
      </c>
      <c r="AD258" t="inlineStr">
        <is>
          <t/>
        </is>
      </c>
      <c r="AE258" t="inlineStr">
        <is>
          <t>placement de titres|placement de valeurs mobilières</t>
        </is>
      </c>
      <c r="AF258" t="inlineStr">
        <is>
          <t>4|4</t>
        </is>
      </c>
      <c r="AG258" t="inlineStr">
        <is>
          <t>|</t>
        </is>
      </c>
      <c r="AH258" t="inlineStr">
        <is>
          <t>láithriú urrús</t>
        </is>
      </c>
      <c r="AI258" t="inlineStr">
        <is>
          <t>3</t>
        </is>
      </c>
      <c r="AJ258" t="inlineStr">
        <is>
          <t/>
        </is>
      </c>
      <c r="AK258" t="inlineStr">
        <is>
          <t>plasman vrijednosnih papira</t>
        </is>
      </c>
      <c r="AL258" t="inlineStr">
        <is>
          <t>2</t>
        </is>
      </c>
      <c r="AM258" t="inlineStr">
        <is>
          <t/>
        </is>
      </c>
      <c r="AN258" t="inlineStr">
        <is>
          <t>értékpapír-kihelyezés</t>
        </is>
      </c>
      <c r="AO258" t="inlineStr">
        <is>
          <t>3</t>
        </is>
      </c>
      <c r="AP258" t="inlineStr">
        <is>
          <t/>
        </is>
      </c>
      <c r="AQ258" t="inlineStr">
        <is>
          <t>collocamento di titoli|collocamento di strumenti finanziari</t>
        </is>
      </c>
      <c r="AR258" t="inlineStr">
        <is>
          <t>3|3</t>
        </is>
      </c>
      <c r="AS258" t="inlineStr">
        <is>
          <t>|</t>
        </is>
      </c>
      <c r="AT258" t="inlineStr">
        <is>
          <t/>
        </is>
      </c>
      <c r="AU258" t="inlineStr">
        <is>
          <t/>
        </is>
      </c>
      <c r="AV258" t="inlineStr">
        <is>
          <t/>
        </is>
      </c>
      <c r="AW258" t="inlineStr">
        <is>
          <t>vērtspapīru izvietošana</t>
        </is>
      </c>
      <c r="AX258" t="inlineStr">
        <is>
          <t>3</t>
        </is>
      </c>
      <c r="AY258" t="inlineStr">
        <is>
          <t/>
        </is>
      </c>
      <c r="AZ258" t="inlineStr">
        <is>
          <t/>
        </is>
      </c>
      <c r="BA258" t="inlineStr">
        <is>
          <t/>
        </is>
      </c>
      <c r="BB258" t="inlineStr">
        <is>
          <t/>
        </is>
      </c>
      <c r="BC258" t="inlineStr">
        <is>
          <t>plaatsing van effecten</t>
        </is>
      </c>
      <c r="BD258" t="inlineStr">
        <is>
          <t>3</t>
        </is>
      </c>
      <c r="BE258" t="inlineStr">
        <is>
          <t/>
        </is>
      </c>
      <c r="BF258" t="inlineStr">
        <is>
          <t>plasowanie emisji papierów wartościowych</t>
        </is>
      </c>
      <c r="BG258" t="inlineStr">
        <is>
          <t>3</t>
        </is>
      </c>
      <c r="BH258" t="inlineStr">
        <is>
          <t/>
        </is>
      </c>
      <c r="BI258" t="inlineStr">
        <is>
          <t>colocação de valores mobiliários|colocação de títulos</t>
        </is>
      </c>
      <c r="BJ258" t="inlineStr">
        <is>
          <t>2|3</t>
        </is>
      </c>
      <c r="BK258" t="inlineStr">
        <is>
          <t>|</t>
        </is>
      </c>
      <c r="BL258" t="inlineStr">
        <is>
          <t>plasament de valori mobiliare</t>
        </is>
      </c>
      <c r="BM258" t="inlineStr">
        <is>
          <t>3</t>
        </is>
      </c>
      <c r="BN258" t="inlineStr">
        <is>
          <t/>
        </is>
      </c>
      <c r="BO258" t="inlineStr">
        <is>
          <t>umiestnenie cenných papierov</t>
        </is>
      </c>
      <c r="BP258" t="inlineStr">
        <is>
          <t>3</t>
        </is>
      </c>
      <c r="BQ258" t="inlineStr">
        <is>
          <t/>
        </is>
      </c>
      <c r="BR258" t="inlineStr">
        <is>
          <t>prodaja vrednostnih papirjev|plasiranje vrednostnih papirjev</t>
        </is>
      </c>
      <c r="BS258" t="inlineStr">
        <is>
          <t>2|3</t>
        </is>
      </c>
      <c r="BT258" t="inlineStr">
        <is>
          <t>|</t>
        </is>
      </c>
      <c r="BU258" t="inlineStr">
        <is>
          <t>värdepappersplacering</t>
        </is>
      </c>
      <c r="BV258" t="inlineStr">
        <is>
          <t>3</t>
        </is>
      </c>
      <c r="BW258" t="inlineStr">
        <is>
          <t/>
        </is>
      </c>
      <c r="BX258" t="inlineStr">
        <is>
          <t>продажба на новоиздадени ценни книжа; метод на емитиране на ценни книжа, при който ценните книжа се предлагат от дружество емитент или брокер на инвеститори, които може да проявят интерес</t>
        </is>
      </c>
      <c r="BY258" t="inlineStr">
        <is>
          <t>rozprodej cenných papírů jednotlivým investorům</t>
        </is>
      </c>
      <c r="BZ258" t="inlineStr">
        <is>
          <t/>
        </is>
      </c>
      <c r="CA258" t="inlineStr">
        <is>
          <t>Unterbringung neu ausgegebener Wertpapiere</t>
        </is>
      </c>
      <c r="CB258" t="inlineStr">
        <is>
          <t>Η διάθεση (πώληση) κινητών αξιών απευθείας στο κοινό ή μέσω αναδόχων.</t>
        </is>
      </c>
      <c r="CC258" t="inlineStr">
        <is>
          <t>distribution of new securities</t>
        </is>
      </c>
      <c r="CD258" t="inlineStr">
        <is>
          <t>Venta efectiva de activos financieros llevada a cabo por la propia entidad emisora o por intermediarios.</t>
        </is>
      </c>
      <c r="CE258" t="inlineStr">
        <is>
          <t/>
        </is>
      </c>
      <c r="CF258" t="inlineStr">
        <is>
          <t/>
        </is>
      </c>
      <c r="CG258" t="inlineStr">
        <is>
          <t>opération par laquelle l'émetteur de valeurs mobilières, agissant lui-même ou par un intermédiaire, recherche des souscripteurs ou des acquéreurs pour ses titres faisant l'objet d'une émission</t>
        </is>
      </c>
      <c r="CH258" t="inlineStr">
        <is>
          <t/>
        </is>
      </c>
      <c r="CI258" t="inlineStr">
        <is>
          <t>prodaja vrijednosnih papira na tržištu</t>
        </is>
      </c>
      <c r="CJ258" t="inlineStr">
        <is>
          <t/>
        </is>
      </c>
      <c r="CK258" t="inlineStr">
        <is>
          <t>operazioni su titoli nuovi, appena emessi</t>
        </is>
      </c>
      <c r="CL258" t="inlineStr">
        <is>
          <t/>
        </is>
      </c>
      <c r="CM258" t="inlineStr">
        <is>
          <t/>
        </is>
      </c>
      <c r="CN258" t="inlineStr">
        <is>
          <t/>
        </is>
      </c>
      <c r="CO258" t="inlineStr">
        <is>
          <t/>
        </is>
      </c>
      <c r="CP258" t="inlineStr">
        <is>
          <t/>
        </is>
      </c>
      <c r="CQ258" t="inlineStr">
        <is>
          <t/>
        </is>
      </c>
      <c r="CR258" t="inlineStr">
        <is>
          <t/>
        </is>
      </c>
      <c r="CS258" t="inlineStr">
        <is>
          <t/>
        </is>
      </c>
      <c r="CT258" t="inlineStr">
        <is>
          <t/>
        </is>
      </c>
      <c r="CU258" t="inlineStr">
        <is>
          <t/>
        </is>
      </c>
    </row>
    <row r="259">
      <c r="A259" s="1" t="str">
        <f>HYPERLINK("https://iate.europa.eu/entry/result/346422/all", "346422")</f>
        <v>346422</v>
      </c>
      <c r="B259" t="inlineStr">
        <is>
          <t>FINANCE</t>
        </is>
      </c>
      <c r="C259" t="inlineStr">
        <is>
          <t>FINANCE</t>
        </is>
      </c>
      <c r="D259" t="inlineStr">
        <is>
          <t/>
        </is>
      </c>
      <c r="E259" t="inlineStr">
        <is>
          <t/>
        </is>
      </c>
      <c r="F259" t="inlineStr">
        <is>
          <t/>
        </is>
      </c>
      <c r="G259" t="inlineStr">
        <is>
          <t/>
        </is>
      </c>
      <c r="H259" t="inlineStr">
        <is>
          <t/>
        </is>
      </c>
      <c r="I259" t="inlineStr">
        <is>
          <t/>
        </is>
      </c>
      <c r="J259" t="inlineStr">
        <is>
          <t/>
        </is>
      </c>
      <c r="K259" t="inlineStr">
        <is>
          <t/>
        </is>
      </c>
      <c r="L259" t="inlineStr">
        <is>
          <t/>
        </is>
      </c>
      <c r="M259" t="inlineStr">
        <is>
          <t>Bankleitzahl</t>
        </is>
      </c>
      <c r="N259" t="inlineStr">
        <is>
          <t>3</t>
        </is>
      </c>
      <c r="O259" t="inlineStr">
        <is>
          <t/>
        </is>
      </c>
      <c r="P259" t="inlineStr">
        <is>
          <t/>
        </is>
      </c>
      <c r="Q259" t="inlineStr">
        <is>
          <t/>
        </is>
      </c>
      <c r="R259" t="inlineStr">
        <is>
          <t/>
        </is>
      </c>
      <c r="S259" t="inlineStr">
        <is>
          <t>SC|sort code|national sort code|bank sort code</t>
        </is>
      </c>
      <c r="T259" t="inlineStr">
        <is>
          <t>3|3|1|1</t>
        </is>
      </c>
      <c r="U259" t="inlineStr">
        <is>
          <t>|||</t>
        </is>
      </c>
      <c r="V259" t="inlineStr">
        <is>
          <t/>
        </is>
      </c>
      <c r="W259" t="inlineStr">
        <is>
          <t/>
        </is>
      </c>
      <c r="X259" t="inlineStr">
        <is>
          <t/>
        </is>
      </c>
      <c r="Y259" t="inlineStr">
        <is>
          <t/>
        </is>
      </c>
      <c r="Z259" t="inlineStr">
        <is>
          <t/>
        </is>
      </c>
      <c r="AA259" t="inlineStr">
        <is>
          <t/>
        </is>
      </c>
      <c r="AB259" t="inlineStr">
        <is>
          <t/>
        </is>
      </c>
      <c r="AC259" t="inlineStr">
        <is>
          <t/>
        </is>
      </c>
      <c r="AD259" t="inlineStr">
        <is>
          <t/>
        </is>
      </c>
      <c r="AE259" t="inlineStr">
        <is>
          <t>code guichet</t>
        </is>
      </c>
      <c r="AF259" t="inlineStr">
        <is>
          <t>3</t>
        </is>
      </c>
      <c r="AG259" t="inlineStr">
        <is>
          <t/>
        </is>
      </c>
      <c r="AH259" t="inlineStr">
        <is>
          <t/>
        </is>
      </c>
      <c r="AI259" t="inlineStr">
        <is>
          <t/>
        </is>
      </c>
      <c r="AJ259" t="inlineStr">
        <is>
          <t/>
        </is>
      </c>
      <c r="AK259" t="inlineStr">
        <is>
          <t/>
        </is>
      </c>
      <c r="AL259" t="inlineStr">
        <is>
          <t/>
        </is>
      </c>
      <c r="AM259" t="inlineStr">
        <is>
          <t/>
        </is>
      </c>
      <c r="AN259" t="inlineStr">
        <is>
          <t/>
        </is>
      </c>
      <c r="AO259" t="inlineStr">
        <is>
          <t/>
        </is>
      </c>
      <c r="AP259" t="inlineStr">
        <is>
          <t/>
        </is>
      </c>
      <c r="AQ259" t="inlineStr">
        <is>
          <t>codice distintivo della banca</t>
        </is>
      </c>
      <c r="AR259" t="inlineStr">
        <is>
          <t>3</t>
        </is>
      </c>
      <c r="AS259" t="inlineStr">
        <is>
          <t/>
        </is>
      </c>
      <c r="AT259" t="inlineStr">
        <is>
          <t/>
        </is>
      </c>
      <c r="AU259" t="inlineStr">
        <is>
          <t/>
        </is>
      </c>
      <c r="AV259" t="inlineStr">
        <is>
          <t/>
        </is>
      </c>
      <c r="AW259" t="inlineStr">
        <is>
          <t/>
        </is>
      </c>
      <c r="AX259" t="inlineStr">
        <is>
          <t/>
        </is>
      </c>
      <c r="AY259" t="inlineStr">
        <is>
          <t/>
        </is>
      </c>
      <c r="AZ259" t="inlineStr">
        <is>
          <t/>
        </is>
      </c>
      <c r="BA259" t="inlineStr">
        <is>
          <t/>
        </is>
      </c>
      <c r="BB259" t="inlineStr">
        <is>
          <t/>
        </is>
      </c>
      <c r="BC259" t="inlineStr">
        <is>
          <t/>
        </is>
      </c>
      <c r="BD259" t="inlineStr">
        <is>
          <t/>
        </is>
      </c>
      <c r="BE259" t="inlineStr">
        <is>
          <t/>
        </is>
      </c>
      <c r="BF259" t="inlineStr">
        <is>
          <t>numer rozliczeniowy</t>
        </is>
      </c>
      <c r="BG259" t="inlineStr">
        <is>
          <t>3</t>
        </is>
      </c>
      <c r="BH259" t="inlineStr">
        <is>
          <t/>
        </is>
      </c>
      <c r="BI259" t="inlineStr">
        <is>
          <t>código de balcão</t>
        </is>
      </c>
      <c r="BJ259" t="inlineStr">
        <is>
          <t>3</t>
        </is>
      </c>
      <c r="BK259" t="inlineStr">
        <is>
          <t/>
        </is>
      </c>
      <c r="BL259" t="inlineStr">
        <is>
          <t>cod de identificare bancară</t>
        </is>
      </c>
      <c r="BM259" t="inlineStr">
        <is>
          <t>3</t>
        </is>
      </c>
      <c r="BN259" t="inlineStr">
        <is>
          <t/>
        </is>
      </c>
      <c r="BO259" t="inlineStr">
        <is>
          <t/>
        </is>
      </c>
      <c r="BP259" t="inlineStr">
        <is>
          <t/>
        </is>
      </c>
      <c r="BQ259" t="inlineStr">
        <is>
          <t/>
        </is>
      </c>
      <c r="BR259" t="inlineStr">
        <is>
          <t/>
        </is>
      </c>
      <c r="BS259" t="inlineStr">
        <is>
          <t/>
        </is>
      </c>
      <c r="BT259" t="inlineStr">
        <is>
          <t/>
        </is>
      </c>
      <c r="BU259" t="inlineStr">
        <is>
          <t/>
        </is>
      </c>
      <c r="BV259" t="inlineStr">
        <is>
          <t/>
        </is>
      </c>
      <c r="BW259" t="inlineStr">
        <is>
          <t/>
        </is>
      </c>
      <c r="BX259" t="inlineStr">
        <is>
          <t/>
        </is>
      </c>
      <c r="BY259" t="inlineStr">
        <is>
          <t/>
        </is>
      </c>
      <c r="BZ259" t="inlineStr">
        <is>
          <t/>
        </is>
      </c>
      <c r="CA259" t="inlineStr">
        <is>
          <t/>
        </is>
      </c>
      <c r="CB259" t="inlineStr">
        <is>
          <t/>
        </is>
      </c>
      <c r="CC259" t="inlineStr">
        <is>
          <t>number which is assigned to a branch of a bank for internal purposes</t>
        </is>
      </c>
      <c r="CD259" t="inlineStr">
        <is>
          <t/>
        </is>
      </c>
      <c r="CE259" t="inlineStr">
        <is>
          <t/>
        </is>
      </c>
      <c r="CF259" t="inlineStr">
        <is>
          <t/>
        </is>
      </c>
      <c r="CG259" t="inlineStr">
        <is>
          <t>code permettant d’identifier l’agence bancaire où est
 domicilié un compte bancaire</t>
        </is>
      </c>
      <c r="CH259" t="inlineStr">
        <is>
          <t/>
        </is>
      </c>
      <c r="CI259" t="inlineStr">
        <is>
          <t/>
        </is>
      </c>
      <c r="CJ259" t="inlineStr">
        <is>
          <t/>
        </is>
      </c>
      <c r="CK259" t="inlineStr">
        <is>
          <t/>
        </is>
      </c>
      <c r="CL259" t="inlineStr">
        <is>
          <t/>
        </is>
      </c>
      <c r="CM259" t="inlineStr">
        <is>
          <t/>
        </is>
      </c>
      <c r="CN259" t="inlineStr">
        <is>
          <t/>
        </is>
      </c>
      <c r="CO259" t="inlineStr">
        <is>
          <t/>
        </is>
      </c>
      <c r="CP259" t="inlineStr">
        <is>
          <t>numer służący do identyfikacji jednostki organizacyjnej uczestniczącej w rozliczeniach lub rozrachunkach międzybankowych</t>
        </is>
      </c>
      <c r="CQ259" t="inlineStr">
        <is>
          <t/>
        </is>
      </c>
      <c r="CR259" t="inlineStr">
        <is>
          <t/>
        </is>
      </c>
      <c r="CS259" t="inlineStr">
        <is>
          <t/>
        </is>
      </c>
      <c r="CT259" t="inlineStr">
        <is>
          <t/>
        </is>
      </c>
      <c r="CU259" t="inlineStr">
        <is>
          <t/>
        </is>
      </c>
    </row>
    <row r="260">
      <c r="A260" s="1" t="str">
        <f>HYPERLINK("https://iate.europa.eu/entry/result/3570247/all", "3570247")</f>
        <v>3570247</v>
      </c>
      <c r="B260" t="inlineStr">
        <is>
          <t>FINANCE</t>
        </is>
      </c>
      <c r="C260" t="inlineStr">
        <is>
          <t>FINANCE</t>
        </is>
      </c>
      <c r="D260" t="inlineStr">
        <is>
          <t>критерий за мобилизиране на средства във връзка с кризата</t>
        </is>
      </c>
      <c r="E260" t="inlineStr">
        <is>
          <t>3</t>
        </is>
      </c>
      <c r="F260" t="inlineStr">
        <is>
          <t/>
        </is>
      </c>
      <c r="G260" t="inlineStr">
        <is>
          <t/>
        </is>
      </c>
      <c r="H260" t="inlineStr">
        <is>
          <t/>
        </is>
      </c>
      <c r="I260" t="inlineStr">
        <is>
          <t/>
        </is>
      </c>
      <c r="J260" t="inlineStr">
        <is>
          <t/>
        </is>
      </c>
      <c r="K260" t="inlineStr">
        <is>
          <t/>
        </is>
      </c>
      <c r="L260" t="inlineStr">
        <is>
          <t/>
        </is>
      </c>
      <c r="M260" t="inlineStr">
        <is>
          <t>Kriterium der krisenbedingten Inanspruchnahme des Fonds</t>
        </is>
      </c>
      <c r="N260" t="inlineStr">
        <is>
          <t>3</t>
        </is>
      </c>
      <c r="O260" t="inlineStr">
        <is>
          <t/>
        </is>
      </c>
      <c r="P260" t="inlineStr">
        <is>
          <t>κριτήριο κινητοποίησης λόγω κρίσης</t>
        </is>
      </c>
      <c r="Q260" t="inlineStr">
        <is>
          <t>2</t>
        </is>
      </c>
      <c r="R260" t="inlineStr">
        <is>
          <t/>
        </is>
      </c>
      <c r="S260" t="inlineStr">
        <is>
          <t>crisis mobilisation criterion</t>
        </is>
      </c>
      <c r="T260" t="inlineStr">
        <is>
          <t>3</t>
        </is>
      </c>
      <c r="U260" t="inlineStr">
        <is>
          <t/>
        </is>
      </c>
      <c r="V260" t="inlineStr">
        <is>
          <t>criterio de movilización relativo a la crisis</t>
        </is>
      </c>
      <c r="W260" t="inlineStr">
        <is>
          <t>3</t>
        </is>
      </c>
      <c r="X260" t="inlineStr">
        <is>
          <t/>
        </is>
      </c>
      <c r="Y260" t="inlineStr">
        <is>
          <t/>
        </is>
      </c>
      <c r="Z260" t="inlineStr">
        <is>
          <t/>
        </is>
      </c>
      <c r="AA260" t="inlineStr">
        <is>
          <t/>
        </is>
      </c>
      <c r="AB260" t="inlineStr">
        <is>
          <t/>
        </is>
      </c>
      <c r="AC260" t="inlineStr">
        <is>
          <t/>
        </is>
      </c>
      <c r="AD260" t="inlineStr">
        <is>
          <t/>
        </is>
      </c>
      <c r="AE260" t="inlineStr">
        <is>
          <t/>
        </is>
      </c>
      <c r="AF260" t="inlineStr">
        <is>
          <t/>
        </is>
      </c>
      <c r="AG260" t="inlineStr">
        <is>
          <t/>
        </is>
      </c>
      <c r="AH260" t="inlineStr">
        <is>
          <t/>
        </is>
      </c>
      <c r="AI260" t="inlineStr">
        <is>
          <t/>
        </is>
      </c>
      <c r="AJ260" t="inlineStr">
        <is>
          <t/>
        </is>
      </c>
      <c r="AK260" t="inlineStr">
        <is>
          <t/>
        </is>
      </c>
      <c r="AL260" t="inlineStr">
        <is>
          <t/>
        </is>
      </c>
      <c r="AM260" t="inlineStr">
        <is>
          <t/>
        </is>
      </c>
      <c r="AN260" t="inlineStr">
        <is>
          <t>válsághoz kapcsolódó igénybevétel kritériuma</t>
        </is>
      </c>
      <c r="AO260" t="inlineStr">
        <is>
          <t>3</t>
        </is>
      </c>
      <c r="AP260" t="inlineStr">
        <is>
          <t/>
        </is>
      </c>
      <c r="AQ260" t="inlineStr">
        <is>
          <t>criterio di mobilitazione a seguito della crisi</t>
        </is>
      </c>
      <c r="AR260" t="inlineStr">
        <is>
          <t>1</t>
        </is>
      </c>
      <c r="AS260" t="inlineStr">
        <is>
          <t/>
        </is>
      </c>
      <c r="AT260" t="inlineStr">
        <is>
          <t>su krize susijęs mobilizavimo kriterijus</t>
        </is>
      </c>
      <c r="AU260" t="inlineStr">
        <is>
          <t>3</t>
        </is>
      </c>
      <c r="AV260" t="inlineStr">
        <is>
          <t/>
        </is>
      </c>
      <c r="AW260" t="inlineStr">
        <is>
          <t/>
        </is>
      </c>
      <c r="AX260" t="inlineStr">
        <is>
          <t/>
        </is>
      </c>
      <c r="AY260" t="inlineStr">
        <is>
          <t/>
        </is>
      </c>
      <c r="AZ260" t="inlineStr">
        <is>
          <t/>
        </is>
      </c>
      <c r="BA260" t="inlineStr">
        <is>
          <t/>
        </is>
      </c>
      <c r="BB260" t="inlineStr">
        <is>
          <t/>
        </is>
      </c>
      <c r="BC260" t="inlineStr">
        <is>
          <t/>
        </is>
      </c>
      <c r="BD260" t="inlineStr">
        <is>
          <t/>
        </is>
      </c>
      <c r="BE260" t="inlineStr">
        <is>
          <t/>
        </is>
      </c>
      <c r="BF260" t="inlineStr">
        <is>
          <t/>
        </is>
      </c>
      <c r="BG260" t="inlineStr">
        <is>
          <t/>
        </is>
      </c>
      <c r="BH260" t="inlineStr">
        <is>
          <t/>
        </is>
      </c>
      <c r="BI260" t="inlineStr">
        <is>
          <t>critério de mobilização de crise</t>
        </is>
      </c>
      <c r="BJ260" t="inlineStr">
        <is>
          <t>3</t>
        </is>
      </c>
      <c r="BK260" t="inlineStr">
        <is>
          <t/>
        </is>
      </c>
      <c r="BL260" t="inlineStr">
        <is>
          <t>criteriul de mobilizare în caz de criză</t>
        </is>
      </c>
      <c r="BM260" t="inlineStr">
        <is>
          <t>4</t>
        </is>
      </c>
      <c r="BN260" t="inlineStr">
        <is>
          <t/>
        </is>
      </c>
      <c r="BO260" t="inlineStr">
        <is>
          <t/>
        </is>
      </c>
      <c r="BP260" t="inlineStr">
        <is>
          <t/>
        </is>
      </c>
      <c r="BQ260" t="inlineStr">
        <is>
          <t/>
        </is>
      </c>
      <c r="BR260" t="inlineStr">
        <is>
          <t/>
        </is>
      </c>
      <c r="BS260" t="inlineStr">
        <is>
          <t/>
        </is>
      </c>
      <c r="BT260" t="inlineStr">
        <is>
          <t/>
        </is>
      </c>
      <c r="BU260" t="inlineStr">
        <is>
          <t/>
        </is>
      </c>
      <c r="BV260" t="inlineStr">
        <is>
          <t/>
        </is>
      </c>
      <c r="BW260" t="inlineStr">
        <is>
          <t/>
        </is>
      </c>
      <c r="BX260" t="inlineStr">
        <is>
          <t>стандартът, според който се преценява дали един кандидат отговаря на изискванията за предоставянето на финансова помощ на работниците, съкратени в резултат на настоящата финансова и икономическа криза, в допълнение към помощта за работниците, загубили работните си места поради промените в моделите на световната търговия</t>
        </is>
      </c>
      <c r="BY260" t="inlineStr">
        <is>
          <t/>
        </is>
      </c>
      <c r="BZ260" t="inlineStr">
        <is>
          <t/>
        </is>
      </c>
      <c r="CA260" t="inlineStr">
        <is>
          <t/>
        </is>
      </c>
      <c r="CB260" t="inlineStr">
        <is>
          <t>κριτήριο βάσει του οποίου το Ευρωπαϊκό Ταμείο Προσαρμογής στην Παγκοσμιοποίηση (ΕΤΠΠ) κινητοποιείται για την παροχή στήριξης σε εργαζόμενους που απολύθηκαν λόγω των μεταβαλλόμενων παγκόσμιων εμπορικών ροών</t>
        </is>
      </c>
      <c r="CC260" t="inlineStr">
        <is>
          <t>in the EU, the standard for assessing eligibility for financial assistance to workers made redundant as a result of the current financial and economic crisis in addition to those losing their job because of changes in global trade patterns</t>
        </is>
      </c>
      <c r="CD260" t="inlineStr">
        <is>
          <t>Criterio
que permite la movilización del Fondo Europeo de Adaptación a la Globalización
para prestar asistencia financiera a los trabajadores despedidos como
consecuencia de perturbaciones causadas por una crisis económica y financiera.</t>
        </is>
      </c>
      <c r="CE260" t="inlineStr">
        <is>
          <t/>
        </is>
      </c>
      <c r="CF260" t="inlineStr">
        <is>
          <t/>
        </is>
      </c>
      <c r="CG260" t="inlineStr">
        <is>
          <t/>
        </is>
      </c>
      <c r="CH260" t="inlineStr">
        <is>
          <t/>
        </is>
      </c>
      <c r="CI260" t="inlineStr">
        <is>
          <t/>
        </is>
      </c>
      <c r="CJ260" t="inlineStr">
        <is>
          <t>az Európai Globalizációs Alkalmazkodási Alap pénzügyi és gazdasági válság miatti igénybevételéhez az EGAA-rendelet szerint szükséges kritériumok</t>
        </is>
      </c>
      <c r="CK260" t="inlineStr">
        <is>
          <t>criterio utilizzato, a seguito dell'attuale crisi finanziaria ed economica, per valutare i lavoratori in esubero e coloro che, a causa dei flussi commerciali a livello globale, hanno già perso il lavoro e dunque dispongono del diritto all’assistenza finanziaria</t>
        </is>
      </c>
      <c r="CL260" t="inlineStr">
        <is>
          <t>ES standartas, pagal kurį vertinama, ar darbuotojams, atleistiems iš darbo dėl dabartinės finansų ir ekonomikos krizės, ar tiems, kurie prarado darbą dėl pasaulinės prekybos modelių pokyčių, turėtų būti skiriama finansinė parama</t>
        </is>
      </c>
      <c r="CM260" t="inlineStr">
        <is>
          <t/>
        </is>
      </c>
      <c r="CN260" t="inlineStr">
        <is>
          <t/>
        </is>
      </c>
      <c r="CO260" t="inlineStr">
        <is>
          <t/>
        </is>
      </c>
      <c r="CP260" t="inlineStr">
        <is>
          <t/>
        </is>
      </c>
      <c r="CQ260" t="inlineStr">
        <is>
          <t/>
        </is>
      </c>
      <c r="CR260" t="inlineStr">
        <is>
          <t>criteriu care permite furnizarea de asistență financiară și lucrătorilor disponibilizați în urma actualei crize financiare și economice, nu numai celor care și-au pierdut locul de muncă din cauza schimbărilor intervenite în structura comerțului mondial</t>
        </is>
      </c>
      <c r="CS260" t="inlineStr">
        <is>
          <t/>
        </is>
      </c>
      <c r="CT260" t="inlineStr">
        <is>
          <t/>
        </is>
      </c>
      <c r="CU260" t="inlineStr">
        <is>
          <t/>
        </is>
      </c>
    </row>
    <row r="261">
      <c r="A261" s="1" t="str">
        <f>HYPERLINK("https://iate.europa.eu/entry/result/225967/all", "225967")</f>
        <v>225967</v>
      </c>
      <c r="B261" t="inlineStr">
        <is>
          <t>TRADE;FINANCE;LAW</t>
        </is>
      </c>
      <c r="C261" t="inlineStr">
        <is>
          <t>TRADE|consumption|consumer|consumer protection;FINANCE;LAW</t>
        </is>
      </c>
      <c r="D261" t="inlineStr">
        <is>
          <t/>
        </is>
      </c>
      <c r="E261" t="inlineStr">
        <is>
          <t/>
        </is>
      </c>
      <c r="F261" t="inlineStr">
        <is>
          <t/>
        </is>
      </c>
      <c r="G261" t="inlineStr">
        <is>
          <t/>
        </is>
      </c>
      <c r="H261" t="inlineStr">
        <is>
          <t/>
        </is>
      </c>
      <c r="I261" t="inlineStr">
        <is>
          <t/>
        </is>
      </c>
      <c r="J261" t="inlineStr">
        <is>
          <t/>
        </is>
      </c>
      <c r="K261" t="inlineStr">
        <is>
          <t/>
        </is>
      </c>
      <c r="L261" t="inlineStr">
        <is>
          <t/>
        </is>
      </c>
      <c r="M261" t="inlineStr">
        <is>
          <t/>
        </is>
      </c>
      <c r="N261" t="inlineStr">
        <is>
          <t/>
        </is>
      </c>
      <c r="O261" t="inlineStr">
        <is>
          <t/>
        </is>
      </c>
      <c r="P261" t="inlineStr">
        <is>
          <t/>
        </is>
      </c>
      <c r="Q261" t="inlineStr">
        <is>
          <t/>
        </is>
      </c>
      <c r="R261" t="inlineStr">
        <is>
          <t/>
        </is>
      </c>
      <c r="S261" t="inlineStr">
        <is>
          <t>fraudulent use</t>
        </is>
      </c>
      <c r="T261" t="inlineStr">
        <is>
          <t>3</t>
        </is>
      </c>
      <c r="U261" t="inlineStr">
        <is>
          <t/>
        </is>
      </c>
      <c r="V261" t="inlineStr">
        <is>
          <t/>
        </is>
      </c>
      <c r="W261" t="inlineStr">
        <is>
          <t/>
        </is>
      </c>
      <c r="X261" t="inlineStr">
        <is>
          <t/>
        </is>
      </c>
      <c r="Y261" t="inlineStr">
        <is>
          <t/>
        </is>
      </c>
      <c r="Z261" t="inlineStr">
        <is>
          <t/>
        </is>
      </c>
      <c r="AA261" t="inlineStr">
        <is>
          <t/>
        </is>
      </c>
      <c r="AB261" t="inlineStr">
        <is>
          <t/>
        </is>
      </c>
      <c r="AC261" t="inlineStr">
        <is>
          <t/>
        </is>
      </c>
      <c r="AD261" t="inlineStr">
        <is>
          <t/>
        </is>
      </c>
      <c r="AE261" t="inlineStr">
        <is>
          <t>utilisation frauduleuse</t>
        </is>
      </c>
      <c r="AF261" t="inlineStr">
        <is>
          <t>2</t>
        </is>
      </c>
      <c r="AG261" t="inlineStr">
        <is>
          <t/>
        </is>
      </c>
      <c r="AH261" t="inlineStr">
        <is>
          <t/>
        </is>
      </c>
      <c r="AI261" t="inlineStr">
        <is>
          <t/>
        </is>
      </c>
      <c r="AJ261" t="inlineStr">
        <is>
          <t/>
        </is>
      </c>
      <c r="AK261" t="inlineStr">
        <is>
          <t/>
        </is>
      </c>
      <c r="AL261" t="inlineStr">
        <is>
          <t/>
        </is>
      </c>
      <c r="AM261" t="inlineStr">
        <is>
          <t/>
        </is>
      </c>
      <c r="AN261" t="inlineStr">
        <is>
          <t>csalárd felhasználás</t>
        </is>
      </c>
      <c r="AO261" t="inlineStr">
        <is>
          <t>3</t>
        </is>
      </c>
      <c r="AP261" t="inlineStr">
        <is>
          <t/>
        </is>
      </c>
      <c r="AQ261" t="inlineStr">
        <is>
          <t/>
        </is>
      </c>
      <c r="AR261" t="inlineStr">
        <is>
          <t/>
        </is>
      </c>
      <c r="AS261" t="inlineStr">
        <is>
          <t/>
        </is>
      </c>
      <c r="AT261" t="inlineStr">
        <is>
          <t/>
        </is>
      </c>
      <c r="AU261" t="inlineStr">
        <is>
          <t/>
        </is>
      </c>
      <c r="AV261" t="inlineStr">
        <is>
          <t/>
        </is>
      </c>
      <c r="AW261" t="inlineStr">
        <is>
          <t/>
        </is>
      </c>
      <c r="AX261" t="inlineStr">
        <is>
          <t/>
        </is>
      </c>
      <c r="AY261" t="inlineStr">
        <is>
          <t/>
        </is>
      </c>
      <c r="AZ261" t="inlineStr">
        <is>
          <t/>
        </is>
      </c>
      <c r="BA261" t="inlineStr">
        <is>
          <t/>
        </is>
      </c>
      <c r="BB261" t="inlineStr">
        <is>
          <t/>
        </is>
      </c>
      <c r="BC261" t="inlineStr">
        <is>
          <t/>
        </is>
      </c>
      <c r="BD261" t="inlineStr">
        <is>
          <t/>
        </is>
      </c>
      <c r="BE261" t="inlineStr">
        <is>
          <t/>
        </is>
      </c>
      <c r="BF261" t="inlineStr">
        <is>
          <t>oszukańcze użycie</t>
        </is>
      </c>
      <c r="BG261" t="inlineStr">
        <is>
          <t>3</t>
        </is>
      </c>
      <c r="BH261" t="inlineStr">
        <is>
          <t/>
        </is>
      </c>
      <c r="BI261" t="inlineStr">
        <is>
          <t/>
        </is>
      </c>
      <c r="BJ261" t="inlineStr">
        <is>
          <t/>
        </is>
      </c>
      <c r="BK261" t="inlineStr">
        <is>
          <t/>
        </is>
      </c>
      <c r="BL261" t="inlineStr">
        <is>
          <t/>
        </is>
      </c>
      <c r="BM261" t="inlineStr">
        <is>
          <t/>
        </is>
      </c>
      <c r="BN261" t="inlineStr">
        <is>
          <t/>
        </is>
      </c>
      <c r="BO261" t="inlineStr">
        <is>
          <t/>
        </is>
      </c>
      <c r="BP261" t="inlineStr">
        <is>
          <t/>
        </is>
      </c>
      <c r="BQ261" t="inlineStr">
        <is>
          <t/>
        </is>
      </c>
      <c r="BR261" t="inlineStr">
        <is>
          <t/>
        </is>
      </c>
      <c r="BS261" t="inlineStr">
        <is>
          <t/>
        </is>
      </c>
      <c r="BT261" t="inlineStr">
        <is>
          <t/>
        </is>
      </c>
      <c r="BU261" t="inlineStr">
        <is>
          <t>bedräglig användning</t>
        </is>
      </c>
      <c r="BV261" t="inlineStr">
        <is>
          <t>1</t>
        </is>
      </c>
      <c r="BW261" t="inlineStr">
        <is>
          <t/>
        </is>
      </c>
      <c r="BX261" t="inlineStr">
        <is>
          <t/>
        </is>
      </c>
      <c r="BY261" t="inlineStr">
        <is>
          <t/>
        </is>
      </c>
      <c r="BZ261" t="inlineStr">
        <is>
          <t/>
        </is>
      </c>
      <c r="CA261" t="inlineStr">
        <is>
          <t/>
        </is>
      </c>
      <c r="CB261" t="inlineStr">
        <is>
          <t/>
        </is>
      </c>
      <c r="CC261" t="inlineStr">
        <is>
          <t>use causing loss by deception</t>
        </is>
      </c>
      <c r="CD261" t="inlineStr">
        <is>
          <t/>
        </is>
      </c>
      <c r="CE261" t="inlineStr">
        <is>
          <t/>
        </is>
      </c>
      <c r="CF261" t="inlineStr">
        <is>
          <t/>
        </is>
      </c>
      <c r="CG261" t="inlineStr">
        <is>
          <t>utilisation visant à porter
 préjudice par tromperie</t>
        </is>
      </c>
      <c r="CH261" t="inlineStr">
        <is>
          <t/>
        </is>
      </c>
      <c r="CI261" t="inlineStr">
        <is>
          <t/>
        </is>
      </c>
      <c r="CJ261" t="inlineStr">
        <is>
          <t>pénzügyi eszközöknek a másik fél megtévesztését célzó alkalmazása</t>
        </is>
      </c>
      <c r="CK261" t="inlineStr">
        <is>
          <t/>
        </is>
      </c>
      <c r="CL261" t="inlineStr">
        <is>
          <t/>
        </is>
      </c>
      <c r="CM261" t="inlineStr">
        <is>
          <t/>
        </is>
      </c>
      <c r="CN261" t="inlineStr">
        <is>
          <t/>
        </is>
      </c>
      <c r="CO261" t="inlineStr">
        <is>
          <t/>
        </is>
      </c>
      <c r="CP261" t="inlineStr">
        <is>
          <t>użycie mające na celu spowodowanie szkody poprzez wprowadzenie w błąd</t>
        </is>
      </c>
      <c r="CQ261" t="inlineStr">
        <is>
          <t/>
        </is>
      </c>
      <c r="CR261" t="inlineStr">
        <is>
          <t/>
        </is>
      </c>
      <c r="CS261" t="inlineStr">
        <is>
          <t/>
        </is>
      </c>
      <c r="CT261" t="inlineStr">
        <is>
          <t/>
        </is>
      </c>
      <c r="CU261" t="inlineStr">
        <is>
          <t/>
        </is>
      </c>
    </row>
    <row r="262">
      <c r="A262" s="1" t="str">
        <f>HYPERLINK("https://iate.europa.eu/entry/result/3564074/all", "3564074")</f>
        <v>3564074</v>
      </c>
      <c r="B262" t="inlineStr">
        <is>
          <t>FINANCE</t>
        </is>
      </c>
      <c r="C262" t="inlineStr">
        <is>
          <t>FINANCE</t>
        </is>
      </c>
      <c r="D262" t="inlineStr">
        <is>
          <t/>
        </is>
      </c>
      <c r="E262" t="inlineStr">
        <is>
          <t/>
        </is>
      </c>
      <c r="F262" t="inlineStr">
        <is>
          <t/>
        </is>
      </c>
      <c r="G262" t="inlineStr">
        <is>
          <t/>
        </is>
      </c>
      <c r="H262" t="inlineStr">
        <is>
          <t/>
        </is>
      </c>
      <c r="I262" t="inlineStr">
        <is>
          <t/>
        </is>
      </c>
      <c r="J262" t="inlineStr">
        <is>
          <t/>
        </is>
      </c>
      <c r="K262" t="inlineStr">
        <is>
          <t/>
        </is>
      </c>
      <c r="L262" t="inlineStr">
        <is>
          <t/>
        </is>
      </c>
      <c r="M262" t="inlineStr">
        <is>
          <t/>
        </is>
      </c>
      <c r="N262" t="inlineStr">
        <is>
          <t/>
        </is>
      </c>
      <c r="O262" t="inlineStr">
        <is>
          <t/>
        </is>
      </c>
      <c r="P262" t="inlineStr">
        <is>
          <t/>
        </is>
      </c>
      <c r="Q262" t="inlineStr">
        <is>
          <t/>
        </is>
      </c>
      <c r="R262" t="inlineStr">
        <is>
          <t/>
        </is>
      </c>
      <c r="S262" t="inlineStr">
        <is>
          <t>foreign exchange benchmark|FX benchmark</t>
        </is>
      </c>
      <c r="T262" t="inlineStr">
        <is>
          <t>3|3</t>
        </is>
      </c>
      <c r="U262" t="inlineStr">
        <is>
          <t>|</t>
        </is>
      </c>
      <c r="V262" t="inlineStr">
        <is>
          <t/>
        </is>
      </c>
      <c r="W262" t="inlineStr">
        <is>
          <t/>
        </is>
      </c>
      <c r="X262" t="inlineStr">
        <is>
          <t/>
        </is>
      </c>
      <c r="Y262" t="inlineStr">
        <is>
          <t/>
        </is>
      </c>
      <c r="Z262" t="inlineStr">
        <is>
          <t/>
        </is>
      </c>
      <c r="AA262" t="inlineStr">
        <is>
          <t/>
        </is>
      </c>
      <c r="AB262" t="inlineStr">
        <is>
          <t/>
        </is>
      </c>
      <c r="AC262" t="inlineStr">
        <is>
          <t/>
        </is>
      </c>
      <c r="AD262" t="inlineStr">
        <is>
          <t/>
        </is>
      </c>
      <c r="AE262" t="inlineStr">
        <is>
          <t>indices de référence de taux de change</t>
        </is>
      </c>
      <c r="AF262" t="inlineStr">
        <is>
          <t>2</t>
        </is>
      </c>
      <c r="AG262" t="inlineStr">
        <is>
          <t/>
        </is>
      </c>
      <c r="AH262" t="inlineStr">
        <is>
          <t/>
        </is>
      </c>
      <c r="AI262" t="inlineStr">
        <is>
          <t/>
        </is>
      </c>
      <c r="AJ262" t="inlineStr">
        <is>
          <t/>
        </is>
      </c>
      <c r="AK262" t="inlineStr">
        <is>
          <t/>
        </is>
      </c>
      <c r="AL262" t="inlineStr">
        <is>
          <t/>
        </is>
      </c>
      <c r="AM262" t="inlineStr">
        <is>
          <t/>
        </is>
      </c>
      <c r="AN262" t="inlineStr">
        <is>
          <t/>
        </is>
      </c>
      <c r="AO262" t="inlineStr">
        <is>
          <t/>
        </is>
      </c>
      <c r="AP262" t="inlineStr">
        <is>
          <t/>
        </is>
      </c>
      <c r="AQ262" t="inlineStr">
        <is>
          <t/>
        </is>
      </c>
      <c r="AR262" t="inlineStr">
        <is>
          <t/>
        </is>
      </c>
      <c r="AS262" t="inlineStr">
        <is>
          <t/>
        </is>
      </c>
      <c r="AT262" t="inlineStr">
        <is>
          <t/>
        </is>
      </c>
      <c r="AU262" t="inlineStr">
        <is>
          <t/>
        </is>
      </c>
      <c r="AV262" t="inlineStr">
        <is>
          <t/>
        </is>
      </c>
      <c r="AW262" t="inlineStr">
        <is>
          <t>ārvalstu valūtas maiņas etalons</t>
        </is>
      </c>
      <c r="AX262" t="inlineStr">
        <is>
          <t>2</t>
        </is>
      </c>
      <c r="AY262" t="inlineStr">
        <is>
          <t/>
        </is>
      </c>
      <c r="AZ262" t="inlineStr">
        <is>
          <t/>
        </is>
      </c>
      <c r="BA262" t="inlineStr">
        <is>
          <t/>
        </is>
      </c>
      <c r="BB262" t="inlineStr">
        <is>
          <t/>
        </is>
      </c>
      <c r="BC262" t="inlineStr">
        <is>
          <t/>
        </is>
      </c>
      <c r="BD262" t="inlineStr">
        <is>
          <t/>
        </is>
      </c>
      <c r="BE262" t="inlineStr">
        <is>
          <t/>
        </is>
      </c>
      <c r="BF262" t="inlineStr">
        <is>
          <t>walutowy wskaźnik referencyjny</t>
        </is>
      </c>
      <c r="BG262" t="inlineStr">
        <is>
          <t>3</t>
        </is>
      </c>
      <c r="BH262" t="inlineStr">
        <is>
          <t/>
        </is>
      </c>
      <c r="BI262" t="inlineStr">
        <is>
          <t>taxas de câmbio de referência</t>
        </is>
      </c>
      <c r="BJ262" t="inlineStr">
        <is>
          <t>3</t>
        </is>
      </c>
      <c r="BK262" t="inlineStr">
        <is>
          <t/>
        </is>
      </c>
      <c r="BL262" t="inlineStr">
        <is>
          <t/>
        </is>
      </c>
      <c r="BM262" t="inlineStr">
        <is>
          <t/>
        </is>
      </c>
      <c r="BN262" t="inlineStr">
        <is>
          <t/>
        </is>
      </c>
      <c r="BO262" t="inlineStr">
        <is>
          <t/>
        </is>
      </c>
      <c r="BP262" t="inlineStr">
        <is>
          <t/>
        </is>
      </c>
      <c r="BQ262" t="inlineStr">
        <is>
          <t/>
        </is>
      </c>
      <c r="BR262" t="inlineStr">
        <is>
          <t/>
        </is>
      </c>
      <c r="BS262" t="inlineStr">
        <is>
          <t/>
        </is>
      </c>
      <c r="BT262" t="inlineStr">
        <is>
          <t/>
        </is>
      </c>
      <c r="BU262" t="inlineStr">
        <is>
          <t/>
        </is>
      </c>
      <c r="BV262" t="inlineStr">
        <is>
          <t/>
        </is>
      </c>
      <c r="BW262" t="inlineStr">
        <is>
          <t/>
        </is>
      </c>
      <c r="BX262" t="inlineStr">
        <is>
          <t/>
        </is>
      </c>
      <c r="BY262" t="inlineStr">
        <is>
          <t/>
        </is>
      </c>
      <c r="BZ262" t="inlineStr">
        <is>
          <t/>
        </is>
      </c>
      <c r="CA262" t="inlineStr">
        <is>
          <t/>
        </is>
      </c>
      <c r="CB262" t="inlineStr">
        <is>
          <t/>
        </is>
      </c>
      <c r="CC262" t="inlineStr">
        <is>
          <t>indicator providing a validated and standard exchange rate for market participants (typically pension funds and fund managers) to enable them to consistently assess the value of their international portfolios at set times of the day</t>
        </is>
      </c>
      <c r="CD262" t="inlineStr">
        <is>
          <t/>
        </is>
      </c>
      <c r="CE262" t="inlineStr">
        <is>
          <t/>
        </is>
      </c>
      <c r="CF262" t="inlineStr">
        <is>
          <t/>
        </is>
      </c>
      <c r="CG262" t="inlineStr">
        <is>
          <t/>
        </is>
      </c>
      <c r="CH262" t="inlineStr">
        <is>
          <t/>
        </is>
      </c>
      <c r="CI262" t="inlineStr">
        <is>
          <t/>
        </is>
      </c>
      <c r="CJ262" t="inlineStr">
        <is>
          <t/>
        </is>
      </c>
      <c r="CK262" t="inlineStr">
        <is>
          <t/>
        </is>
      </c>
      <c r="CL262" t="inlineStr">
        <is>
          <t/>
        </is>
      </c>
      <c r="CM262" t="inlineStr">
        <is>
          <t/>
        </is>
      </c>
      <c r="CN262" t="inlineStr">
        <is>
          <t/>
        </is>
      </c>
      <c r="CO262" t="inlineStr">
        <is>
          <t/>
        </is>
      </c>
      <c r="CP262" t="inlineStr">
        <is>
          <t/>
        </is>
      </c>
      <c r="CQ262" t="inlineStr">
        <is>
          <t>taxas de câmbio à vista
e a prazo que são utilizadas enquanto taxas fixas para avaliações de carteira
e desempenho</t>
        </is>
      </c>
      <c r="CR262" t="inlineStr">
        <is>
          <t/>
        </is>
      </c>
      <c r="CS262" t="inlineStr">
        <is>
          <t/>
        </is>
      </c>
      <c r="CT262" t="inlineStr">
        <is>
          <t/>
        </is>
      </c>
      <c r="CU262" t="inlineStr">
        <is>
          <t/>
        </is>
      </c>
    </row>
    <row r="263">
      <c r="A263" s="1" t="str">
        <f>HYPERLINK("https://iate.europa.eu/entry/result/3571174/all", "3571174")</f>
        <v>3571174</v>
      </c>
      <c r="B263" t="inlineStr">
        <is>
          <t>TRADE</t>
        </is>
      </c>
      <c r="C263" t="inlineStr">
        <is>
          <t>TRADE|consumption|consumer</t>
        </is>
      </c>
      <c r="D263" t="inlineStr">
        <is>
          <t/>
        </is>
      </c>
      <c r="E263" t="inlineStr">
        <is>
          <t/>
        </is>
      </c>
      <c r="F263" t="inlineStr">
        <is>
          <t/>
        </is>
      </c>
      <c r="G263" t="inlineStr">
        <is>
          <t>spotřebitelská kreditní karta</t>
        </is>
      </c>
      <c r="H263" t="inlineStr">
        <is>
          <t>3</t>
        </is>
      </c>
      <c r="I263" t="inlineStr">
        <is>
          <t/>
        </is>
      </c>
      <c r="J263" t="inlineStr">
        <is>
          <t/>
        </is>
      </c>
      <c r="K263" t="inlineStr">
        <is>
          <t/>
        </is>
      </c>
      <c r="L263" t="inlineStr">
        <is>
          <t/>
        </is>
      </c>
      <c r="M263" t="inlineStr">
        <is>
          <t>Privatkreditkarte|Verbraucher-Kreditkarte</t>
        </is>
      </c>
      <c r="N263" t="inlineStr">
        <is>
          <t>2|3</t>
        </is>
      </c>
      <c r="O263" t="inlineStr">
        <is>
          <t>|</t>
        </is>
      </c>
      <c r="P263" t="inlineStr">
        <is>
          <t/>
        </is>
      </c>
      <c r="Q263" t="inlineStr">
        <is>
          <t/>
        </is>
      </c>
      <c r="R263" t="inlineStr">
        <is>
          <t/>
        </is>
      </c>
      <c r="S263" t="inlineStr">
        <is>
          <t>consumer credit card</t>
        </is>
      </c>
      <c r="T263" t="inlineStr">
        <is>
          <t>3</t>
        </is>
      </c>
      <c r="U263" t="inlineStr">
        <is>
          <t/>
        </is>
      </c>
      <c r="V263" t="inlineStr">
        <is>
          <t/>
        </is>
      </c>
      <c r="W263" t="inlineStr">
        <is>
          <t/>
        </is>
      </c>
      <c r="X263" t="inlineStr">
        <is>
          <t/>
        </is>
      </c>
      <c r="Y263" t="inlineStr">
        <is>
          <t/>
        </is>
      </c>
      <c r="Z263" t="inlineStr">
        <is>
          <t/>
        </is>
      </c>
      <c r="AA263" t="inlineStr">
        <is>
          <t/>
        </is>
      </c>
      <c r="AB263" t="inlineStr">
        <is>
          <t>henkilökohtainen luottokortti</t>
        </is>
      </c>
      <c r="AC263" t="inlineStr">
        <is>
          <t>2</t>
        </is>
      </c>
      <c r="AD263" t="inlineStr">
        <is>
          <t/>
        </is>
      </c>
      <c r="AE263" t="inlineStr">
        <is>
          <t>carte de crédit pour particuliers|carte de crédit des consommateurs</t>
        </is>
      </c>
      <c r="AF263" t="inlineStr">
        <is>
          <t>3|3</t>
        </is>
      </c>
      <c r="AG263" t="inlineStr">
        <is>
          <t>|</t>
        </is>
      </c>
      <c r="AH263" t="inlineStr">
        <is>
          <t>cárta creidmheasa tomhaltóra</t>
        </is>
      </c>
      <c r="AI263" t="inlineStr">
        <is>
          <t>3</t>
        </is>
      </c>
      <c r="AJ263" t="inlineStr">
        <is>
          <t/>
        </is>
      </c>
      <c r="AK263" t="inlineStr">
        <is>
          <t/>
        </is>
      </c>
      <c r="AL263" t="inlineStr">
        <is>
          <t/>
        </is>
      </c>
      <c r="AM263" t="inlineStr">
        <is>
          <t/>
        </is>
      </c>
      <c r="AN263" t="inlineStr">
        <is>
          <t/>
        </is>
      </c>
      <c r="AO263" t="inlineStr">
        <is>
          <t/>
        </is>
      </c>
      <c r="AP263" t="inlineStr">
        <is>
          <t/>
        </is>
      </c>
      <c r="AQ263" t="inlineStr">
        <is>
          <t/>
        </is>
      </c>
      <c r="AR263" t="inlineStr">
        <is>
          <t/>
        </is>
      </c>
      <c r="AS263" t="inlineStr">
        <is>
          <t/>
        </is>
      </c>
      <c r="AT263" t="inlineStr">
        <is>
          <t/>
        </is>
      </c>
      <c r="AU263" t="inlineStr">
        <is>
          <t/>
        </is>
      </c>
      <c r="AV263" t="inlineStr">
        <is>
          <t/>
        </is>
      </c>
      <c r="AW263" t="inlineStr">
        <is>
          <t/>
        </is>
      </c>
      <c r="AX263" t="inlineStr">
        <is>
          <t/>
        </is>
      </c>
      <c r="AY263" t="inlineStr">
        <is>
          <t/>
        </is>
      </c>
      <c r="AZ263" t="inlineStr">
        <is>
          <t>kard ta' kreditu tal-konsumatur</t>
        </is>
      </c>
      <c r="BA263" t="inlineStr">
        <is>
          <t>3</t>
        </is>
      </c>
      <c r="BB263" t="inlineStr">
        <is>
          <t/>
        </is>
      </c>
      <c r="BC263" t="inlineStr">
        <is>
          <t/>
        </is>
      </c>
      <c r="BD263" t="inlineStr">
        <is>
          <t/>
        </is>
      </c>
      <c r="BE263" t="inlineStr">
        <is>
          <t/>
        </is>
      </c>
      <c r="BF263" t="inlineStr">
        <is>
          <t>karta kredytowa dla konsumentów</t>
        </is>
      </c>
      <c r="BG263" t="inlineStr">
        <is>
          <t>2</t>
        </is>
      </c>
      <c r="BH263" t="inlineStr">
        <is>
          <t/>
        </is>
      </c>
      <c r="BI263" t="inlineStr">
        <is>
          <t>cartão de crédito ao consumidor|cartão de crédito para particulares</t>
        </is>
      </c>
      <c r="BJ263" t="inlineStr">
        <is>
          <t>2|3</t>
        </is>
      </c>
      <c r="BK263" t="inlineStr">
        <is>
          <t>|</t>
        </is>
      </c>
      <c r="BL263" t="inlineStr">
        <is>
          <t/>
        </is>
      </c>
      <c r="BM263" t="inlineStr">
        <is>
          <t/>
        </is>
      </c>
      <c r="BN263" t="inlineStr">
        <is>
          <t/>
        </is>
      </c>
      <c r="BO263" t="inlineStr">
        <is>
          <t>spotrebiteľská kreditná karta</t>
        </is>
      </c>
      <c r="BP263" t="inlineStr">
        <is>
          <t>3</t>
        </is>
      </c>
      <c r="BQ263" t="inlineStr">
        <is>
          <t/>
        </is>
      </c>
      <c r="BR263" t="inlineStr">
        <is>
          <t/>
        </is>
      </c>
      <c r="BS263" t="inlineStr">
        <is>
          <t/>
        </is>
      </c>
      <c r="BT263" t="inlineStr">
        <is>
          <t/>
        </is>
      </c>
      <c r="BU263" t="inlineStr">
        <is>
          <t/>
        </is>
      </c>
      <c r="BV263" t="inlineStr">
        <is>
          <t/>
        </is>
      </c>
      <c r="BW263" t="inlineStr">
        <is>
          <t/>
        </is>
      </c>
      <c r="BX263" t="inlineStr">
        <is>
          <t/>
        </is>
      </c>
      <c r="BY263" t="inlineStr">
        <is>
          <t/>
        </is>
      </c>
      <c r="BZ263" t="inlineStr">
        <is>
          <t/>
        </is>
      </c>
      <c r="CA263" t="inlineStr">
        <is>
          <t>Kreditkarte für Personen, die nicht in
ausreichendem Umfang geschäftlich tätig
sind</t>
        </is>
      </c>
      <c r="CB263" t="inlineStr">
        <is>
          <t/>
        </is>
      </c>
      <c r="CC263" t="inlineStr">
        <is>
          <t>credit card issued to an individual, who pays their own fees</t>
        </is>
      </c>
      <c r="CD263" t="inlineStr">
        <is>
          <t/>
        </is>
      </c>
      <c r="CE263" t="inlineStr">
        <is>
          <t/>
        </is>
      </c>
      <c r="CF263" t="inlineStr">
        <is>
          <t>luottokortti, joka myönnetään yksityishenkilölle, joka maksaa omat maksunsa</t>
        </is>
      </c>
      <c r="CG263" t="inlineStr">
        <is>
          <t>carte de crédit dont dispose une personne physique et lui permettant de faire des opérations de paiement</t>
        </is>
      </c>
      <c r="CH263" t="inlineStr">
        <is>
          <t/>
        </is>
      </c>
      <c r="CI263" t="inlineStr">
        <is>
          <t/>
        </is>
      </c>
      <c r="CJ263" t="inlineStr">
        <is>
          <t/>
        </is>
      </c>
      <c r="CK263" t="inlineStr">
        <is>
          <t/>
        </is>
      </c>
      <c r="CL263" t="inlineStr">
        <is>
          <t/>
        </is>
      </c>
      <c r="CM263" t="inlineStr">
        <is>
          <t/>
        </is>
      </c>
      <c r="CN263" t="inlineStr">
        <is>
          <t>kard ta' kreditu maħruġa lil individwu, li jħallas it-tariffi huwa stess</t>
        </is>
      </c>
      <c r="CO263" t="inlineStr">
        <is>
          <t/>
        </is>
      </c>
      <c r="CP263" t="inlineStr">
        <is>
          <t>karta kredytowa przeznaczona dla klientów indywidualnych</t>
        </is>
      </c>
      <c r="CQ263" t="inlineStr">
        <is>
          <t/>
        </is>
      </c>
      <c r="CR263" t="inlineStr">
        <is>
          <t/>
        </is>
      </c>
      <c r="CS263" t="inlineStr">
        <is>
          <t>kreditná karta, ktorej držiteľom je fyzické osoba</t>
        </is>
      </c>
      <c r="CT263" t="inlineStr">
        <is>
          <t/>
        </is>
      </c>
      <c r="CU263" t="inlineStr">
        <is>
          <t/>
        </is>
      </c>
    </row>
    <row r="264">
      <c r="A264" s="1" t="str">
        <f>HYPERLINK("https://iate.europa.eu/entry/result/3561702/all", "3561702")</f>
        <v>3561702</v>
      </c>
      <c r="B264" t="inlineStr">
        <is>
          <t>FINANCE</t>
        </is>
      </c>
      <c r="C264" t="inlineStr">
        <is>
          <t>FINANCE|financing and investment</t>
        </is>
      </c>
      <c r="D264" t="inlineStr">
        <is>
          <t/>
        </is>
      </c>
      <c r="E264" t="inlineStr">
        <is>
          <t/>
        </is>
      </c>
      <c r="F264" t="inlineStr">
        <is>
          <t/>
        </is>
      </c>
      <c r="G264" t="inlineStr">
        <is>
          <t/>
        </is>
      </c>
      <c r="H264" t="inlineStr">
        <is>
          <t/>
        </is>
      </c>
      <c r="I264" t="inlineStr">
        <is>
          <t/>
        </is>
      </c>
      <c r="J264" t="inlineStr">
        <is>
          <t/>
        </is>
      </c>
      <c r="K264" t="inlineStr">
        <is>
          <t/>
        </is>
      </c>
      <c r="L264" t="inlineStr">
        <is>
          <t/>
        </is>
      </c>
      <c r="M264" t="inlineStr">
        <is>
          <t>Eigentumstitel</t>
        </is>
      </c>
      <c r="N264" t="inlineStr">
        <is>
          <t>3</t>
        </is>
      </c>
      <c r="O264" t="inlineStr">
        <is>
          <t/>
        </is>
      </c>
      <c r="P264" t="inlineStr">
        <is>
          <t/>
        </is>
      </c>
      <c r="Q264" t="inlineStr">
        <is>
          <t/>
        </is>
      </c>
      <c r="R264" t="inlineStr">
        <is>
          <t/>
        </is>
      </c>
      <c r="S264" t="inlineStr">
        <is>
          <t>instrument of ownership</t>
        </is>
      </c>
      <c r="T264" t="inlineStr">
        <is>
          <t>3</t>
        </is>
      </c>
      <c r="U264" t="inlineStr">
        <is>
          <t/>
        </is>
      </c>
      <c r="V264" t="inlineStr">
        <is>
          <t/>
        </is>
      </c>
      <c r="W264" t="inlineStr">
        <is>
          <t/>
        </is>
      </c>
      <c r="X264" t="inlineStr">
        <is>
          <t/>
        </is>
      </c>
      <c r="Y264" t="inlineStr">
        <is>
          <t/>
        </is>
      </c>
      <c r="Z264" t="inlineStr">
        <is>
          <t/>
        </is>
      </c>
      <c r="AA264" t="inlineStr">
        <is>
          <t/>
        </is>
      </c>
      <c r="AB264" t="inlineStr">
        <is>
          <t/>
        </is>
      </c>
      <c r="AC264" t="inlineStr">
        <is>
          <t/>
        </is>
      </c>
      <c r="AD264" t="inlineStr">
        <is>
          <t/>
        </is>
      </c>
      <c r="AE264" t="inlineStr">
        <is>
          <t>titre de propriété</t>
        </is>
      </c>
      <c r="AF264" t="inlineStr">
        <is>
          <t>2</t>
        </is>
      </c>
      <c r="AG264" t="inlineStr">
        <is>
          <t/>
        </is>
      </c>
      <c r="AH264" t="inlineStr">
        <is>
          <t/>
        </is>
      </c>
      <c r="AI264" t="inlineStr">
        <is>
          <t/>
        </is>
      </c>
      <c r="AJ264" t="inlineStr">
        <is>
          <t/>
        </is>
      </c>
      <c r="AK264" t="inlineStr">
        <is>
          <t>vlasnički instrument</t>
        </is>
      </c>
      <c r="AL264" t="inlineStr">
        <is>
          <t>2</t>
        </is>
      </c>
      <c r="AM264" t="inlineStr">
        <is>
          <t/>
        </is>
      </c>
      <c r="AN264" t="inlineStr">
        <is>
          <t/>
        </is>
      </c>
      <c r="AO264" t="inlineStr">
        <is>
          <t/>
        </is>
      </c>
      <c r="AP264" t="inlineStr">
        <is>
          <t/>
        </is>
      </c>
      <c r="AQ264" t="inlineStr">
        <is>
          <t>titolo di proprietà</t>
        </is>
      </c>
      <c r="AR264" t="inlineStr">
        <is>
          <t>3</t>
        </is>
      </c>
      <c r="AS264" t="inlineStr">
        <is>
          <t/>
        </is>
      </c>
      <c r="AT264" t="inlineStr">
        <is>
          <t>nuosavybės priemonė</t>
        </is>
      </c>
      <c r="AU264" t="inlineStr">
        <is>
          <t>3</t>
        </is>
      </c>
      <c r="AV264" t="inlineStr">
        <is>
          <t/>
        </is>
      </c>
      <c r="AW264" t="inlineStr">
        <is>
          <t>īpašumtiesību instruments</t>
        </is>
      </c>
      <c r="AX264" t="inlineStr">
        <is>
          <t>3</t>
        </is>
      </c>
      <c r="AY264" t="inlineStr">
        <is>
          <t/>
        </is>
      </c>
      <c r="AZ264" t="inlineStr">
        <is>
          <t>strument ta' sjieda</t>
        </is>
      </c>
      <c r="BA264" t="inlineStr">
        <is>
          <t>3</t>
        </is>
      </c>
      <c r="BB264" t="inlineStr">
        <is>
          <t/>
        </is>
      </c>
      <c r="BC264" t="inlineStr">
        <is>
          <t/>
        </is>
      </c>
      <c r="BD264" t="inlineStr">
        <is>
          <t/>
        </is>
      </c>
      <c r="BE264" t="inlineStr">
        <is>
          <t/>
        </is>
      </c>
      <c r="BF264" t="inlineStr">
        <is>
          <t>instrument właścicielski</t>
        </is>
      </c>
      <c r="BG264" t="inlineStr">
        <is>
          <t>3</t>
        </is>
      </c>
      <c r="BH264" t="inlineStr">
        <is>
          <t/>
        </is>
      </c>
      <c r="BI264" t="inlineStr">
        <is>
          <t/>
        </is>
      </c>
      <c r="BJ264" t="inlineStr">
        <is>
          <t/>
        </is>
      </c>
      <c r="BK264" t="inlineStr">
        <is>
          <t/>
        </is>
      </c>
      <c r="BL264" t="inlineStr">
        <is>
          <t>instrument de proprietate</t>
        </is>
      </c>
      <c r="BM264" t="inlineStr">
        <is>
          <t>3</t>
        </is>
      </c>
      <c r="BN264" t="inlineStr">
        <is>
          <t/>
        </is>
      </c>
      <c r="BO264" t="inlineStr">
        <is>
          <t/>
        </is>
      </c>
      <c r="BP264" t="inlineStr">
        <is>
          <t/>
        </is>
      </c>
      <c r="BQ264" t="inlineStr">
        <is>
          <t/>
        </is>
      </c>
      <c r="BR264" t="inlineStr">
        <is>
          <t/>
        </is>
      </c>
      <c r="BS264" t="inlineStr">
        <is>
          <t/>
        </is>
      </c>
      <c r="BT264" t="inlineStr">
        <is>
          <t/>
        </is>
      </c>
      <c r="BU264" t="inlineStr">
        <is>
          <t/>
        </is>
      </c>
      <c r="BV264" t="inlineStr">
        <is>
          <t/>
        </is>
      </c>
      <c r="BW264" t="inlineStr">
        <is>
          <t/>
        </is>
      </c>
      <c r="BX264" t="inlineStr">
        <is>
          <t/>
        </is>
      </c>
      <c r="BY264" t="inlineStr">
        <is>
          <t/>
        </is>
      </c>
      <c r="BZ264" t="inlineStr">
        <is>
          <t/>
        </is>
      </c>
      <c r="CA264" t="inlineStr">
        <is>
          <t>Anteile, andere Instrumente zur Übertragung von Eigentumsrechten, Instrumente, die in Anteile oder Eigentumstitel umgewandelt werden können oder ein Recht auf den Erwerb von Anteilen oder anderen Eigentumstiteln begründen, und Instrumente, die einen Rechtsanspruch auf Anteile oder andere Eigentumstitel darstellen</t>
        </is>
      </c>
      <c r="CB264" t="inlineStr">
        <is>
          <t/>
        </is>
      </c>
      <c r="CC264" t="inlineStr">
        <is>
          <t>shares, other instruments that confer ownership, instruments that are convertible into or give the right to acquire shares or other instruments of ownership, and instruments representing interests in shares or other instruments of ownership</t>
        </is>
      </c>
      <c r="CD264" t="inlineStr">
        <is>
          <t/>
        </is>
      </c>
      <c r="CE264" t="inlineStr">
        <is>
          <t/>
        </is>
      </c>
      <c r="CF264" t="inlineStr">
        <is>
          <t/>
        </is>
      </c>
      <c r="CG264" t="inlineStr">
        <is>
          <t>action, autre titre conférant un droit de propriété, titre convertible en action ou en autre titre de propriété ou donnant le droit d’en acquérir, et titre représentatif de droits sur des actions ou d’autres titres de propriété</t>
        </is>
      </c>
      <c r="CH264" t="inlineStr">
        <is>
          <t/>
        </is>
      </c>
      <c r="CI264" t="inlineStr">
        <is>
          <t>dionice, drugi instrumenti koji daju pravo na vlasništvo, instrumenti koji se mogu konvertirati u dionice ili koji daju pravo stjecanja dionica ili drugih vlasničkih instrumenata te instrumenti koji predstavljaju vlasništvo dionica ili drugi vlasnički instrumenti</t>
        </is>
      </c>
      <c r="CJ264" t="inlineStr">
        <is>
          <t/>
        </is>
      </c>
      <c r="CK264" t="inlineStr">
        <is>
          <t>azione, altro titolo che conferisce la proprietà, titolo convertibile in - o che conferisce il diritto di acquisire - azioni o altri titoli di proprietà, o strumento che rappresenta partecipazioni azionarie o altri titoli di proprietà</t>
        </is>
      </c>
      <c r="CL264" t="inlineStr">
        <is>
          <t>akcijos, kita priemonė, kuria suteikiama nuosavybė, priemonė, kurią galima konvertuoti į akcijas ar kitą nuosavybės priemonę arba kuri suteikia teisę ją įsigyti, ir priemonė, sudaranti akcijų ar kitų nuosavybės priemonių paketą</t>
        </is>
      </c>
      <c r="CM264" t="inlineStr">
        <is>
          <t>akcijas, citi instrumenti, ar ko piešķir īpašumtiesības, instrumenti, kurus var konvertēt akcijās vai īpašumtiesību instrumentos vai kuri dod tiesības iegādāties akcijas vai citus īpašumtiesību instrumentus, un instrumenti, kas apliecina līdzdalības daļas akcijās vai citos īpašumtiesību instrumentos</t>
        </is>
      </c>
      <c r="CN264" t="inlineStr">
        <is>
          <t>ishma, strumenti oħra li jagħtu s-sjieda, strumenti li jistgħu jiġu konvertiti jew jagħtu d-dritt li jiġu akkwistati ishma jew strumenti ta' sjieda, u strumenti li jirrappreżentaw interessi f'ishma jew strumenti oħra ta’ sjieda</t>
        </is>
      </c>
      <c r="CO264" t="inlineStr">
        <is>
          <t/>
        </is>
      </c>
      <c r="CP264" t="inlineStr">
        <is>
          <t>akcje, inne instrumenty nadające prawa własności, instrumenty, które są zamienne na akcje lub instrumenty właścicielskie bądź dają prawo do nabycia akcji lub innych instrumentów właścicielskich, oraz instrumenty reprezentujące prawa do akcji lub innych instrumentów właścicielskich</t>
        </is>
      </c>
      <c r="CQ264" t="inlineStr">
        <is>
          <t/>
        </is>
      </c>
      <c r="CR264" t="inlineStr">
        <is>
          <t>acțiuni, alte instrumente care conferă dreptul de proprietate, instrumente care dau dreptul de a achiziționa acțiuni sau alte instrumente de proprietate sau care pot fi convertite în acestea și instrumente reprezentând participații în acțiuni sau în alte instrumente de proprietate</t>
        </is>
      </c>
      <c r="CS264" t="inlineStr">
        <is>
          <t/>
        </is>
      </c>
      <c r="CT264" t="inlineStr">
        <is>
          <t/>
        </is>
      </c>
      <c r="CU264" t="inlineStr">
        <is>
          <t/>
        </is>
      </c>
    </row>
    <row r="265">
      <c r="A265" s="1" t="str">
        <f>HYPERLINK("https://iate.europa.eu/entry/result/3579123/all", "3579123")</f>
        <v>3579123</v>
      </c>
      <c r="B265" t="inlineStr">
        <is>
          <t>FINANCE;BUSINESS AND COMPETITION</t>
        </is>
      </c>
      <c r="C265" t="inlineStr">
        <is>
          <t>FINANCE;BUSINESS AND COMPETITION|accounting</t>
        </is>
      </c>
      <c r="D265" t="inlineStr">
        <is>
          <t/>
        </is>
      </c>
      <c r="E265" t="inlineStr">
        <is>
          <t/>
        </is>
      </c>
      <c r="F265" t="inlineStr">
        <is>
          <t/>
        </is>
      </c>
      <c r="G265" t="inlineStr">
        <is>
          <t/>
        </is>
      </c>
      <c r="H265" t="inlineStr">
        <is>
          <t/>
        </is>
      </c>
      <c r="I265" t="inlineStr">
        <is>
          <t/>
        </is>
      </c>
      <c r="J265" t="inlineStr">
        <is>
          <t/>
        </is>
      </c>
      <c r="K265" t="inlineStr">
        <is>
          <t/>
        </is>
      </c>
      <c r="L265" t="inlineStr">
        <is>
          <t/>
        </is>
      </c>
      <c r="M265" t="inlineStr">
        <is>
          <t>obligatorischer Wechsel der Prüfungsgesellschaft|Rotation des Abschlussprüfers|Rotation der Revisionsstelle</t>
        </is>
      </c>
      <c r="N265" t="inlineStr">
        <is>
          <t>3|3|3</t>
        </is>
      </c>
      <c r="O265" t="inlineStr">
        <is>
          <t>||</t>
        </is>
      </c>
      <c r="P265" t="inlineStr">
        <is>
          <t/>
        </is>
      </c>
      <c r="Q265" t="inlineStr">
        <is>
          <t/>
        </is>
      </c>
      <c r="R265" t="inlineStr">
        <is>
          <t/>
        </is>
      </c>
      <c r="S265" t="inlineStr">
        <is>
          <t>mandatory audit partner rotation|mandatory firm rotation|mandatory audit rotation|: mandatory rotation of auditors|mandatory auditor rotation|mandatory audit firm rotation|mandatory rotation|mandatory rotation of audit firms</t>
        </is>
      </c>
      <c r="T265" t="inlineStr">
        <is>
          <t>1|3|3|1|3|3|3|1</t>
        </is>
      </c>
      <c r="U265" t="inlineStr">
        <is>
          <t>|||||||</t>
        </is>
      </c>
      <c r="V265" t="inlineStr">
        <is>
          <t/>
        </is>
      </c>
      <c r="W265" t="inlineStr">
        <is>
          <t/>
        </is>
      </c>
      <c r="X265" t="inlineStr">
        <is>
          <t/>
        </is>
      </c>
      <c r="Y265" t="inlineStr">
        <is>
          <t/>
        </is>
      </c>
      <c r="Z265" t="inlineStr">
        <is>
          <t/>
        </is>
      </c>
      <c r="AA265" t="inlineStr">
        <is>
          <t/>
        </is>
      </c>
      <c r="AB265" t="inlineStr">
        <is>
          <t/>
        </is>
      </c>
      <c r="AC265" t="inlineStr">
        <is>
          <t/>
        </is>
      </c>
      <c r="AD265" t="inlineStr">
        <is>
          <t/>
        </is>
      </c>
      <c r="AE265" t="inlineStr">
        <is>
          <t>rotation obligatoire|rotation obligatoire des cabinets d’audits</t>
        </is>
      </c>
      <c r="AF265" t="inlineStr">
        <is>
          <t>2|2</t>
        </is>
      </c>
      <c r="AG265" t="inlineStr">
        <is>
          <t>|</t>
        </is>
      </c>
      <c r="AH265" t="inlineStr">
        <is>
          <t/>
        </is>
      </c>
      <c r="AI265" t="inlineStr">
        <is>
          <t/>
        </is>
      </c>
      <c r="AJ265" t="inlineStr">
        <is>
          <t/>
        </is>
      </c>
      <c r="AK265" t="inlineStr">
        <is>
          <t/>
        </is>
      </c>
      <c r="AL265" t="inlineStr">
        <is>
          <t/>
        </is>
      </c>
      <c r="AM265" t="inlineStr">
        <is>
          <t/>
        </is>
      </c>
      <c r="AN265" t="inlineStr">
        <is>
          <t/>
        </is>
      </c>
      <c r="AO265" t="inlineStr">
        <is>
          <t/>
        </is>
      </c>
      <c r="AP265" t="inlineStr">
        <is>
          <t/>
        </is>
      </c>
      <c r="AQ265" t="inlineStr">
        <is>
          <t/>
        </is>
      </c>
      <c r="AR265" t="inlineStr">
        <is>
          <t/>
        </is>
      </c>
      <c r="AS265" t="inlineStr">
        <is>
          <t/>
        </is>
      </c>
      <c r="AT265" t="inlineStr">
        <is>
          <t/>
        </is>
      </c>
      <c r="AU265" t="inlineStr">
        <is>
          <t/>
        </is>
      </c>
      <c r="AV265" t="inlineStr">
        <is>
          <t/>
        </is>
      </c>
      <c r="AW265" t="inlineStr">
        <is>
          <t/>
        </is>
      </c>
      <c r="AX265" t="inlineStr">
        <is>
          <t/>
        </is>
      </c>
      <c r="AY265" t="inlineStr">
        <is>
          <t/>
        </is>
      </c>
      <c r="AZ265" t="inlineStr">
        <is>
          <t/>
        </is>
      </c>
      <c r="BA265" t="inlineStr">
        <is>
          <t/>
        </is>
      </c>
      <c r="BB265" t="inlineStr">
        <is>
          <t/>
        </is>
      </c>
      <c r="BC265" t="inlineStr">
        <is>
          <t/>
        </is>
      </c>
      <c r="BD265" t="inlineStr">
        <is>
          <t/>
        </is>
      </c>
      <c r="BE265" t="inlineStr">
        <is>
          <t/>
        </is>
      </c>
      <c r="BF265" t="inlineStr">
        <is>
          <t/>
        </is>
      </c>
      <c r="BG265" t="inlineStr">
        <is>
          <t/>
        </is>
      </c>
      <c r="BH265" t="inlineStr">
        <is>
          <t/>
        </is>
      </c>
      <c r="BI265" t="inlineStr">
        <is>
          <t/>
        </is>
      </c>
      <c r="BJ265" t="inlineStr">
        <is>
          <t/>
        </is>
      </c>
      <c r="BK265" t="inlineStr">
        <is>
          <t/>
        </is>
      </c>
      <c r="BL265" t="inlineStr">
        <is>
          <t/>
        </is>
      </c>
      <c r="BM265" t="inlineStr">
        <is>
          <t/>
        </is>
      </c>
      <c r="BN265" t="inlineStr">
        <is>
          <t/>
        </is>
      </c>
      <c r="BO265" t="inlineStr">
        <is>
          <t/>
        </is>
      </c>
      <c r="BP265" t="inlineStr">
        <is>
          <t/>
        </is>
      </c>
      <c r="BQ265" t="inlineStr">
        <is>
          <t/>
        </is>
      </c>
      <c r="BR265" t="inlineStr">
        <is>
          <t/>
        </is>
      </c>
      <c r="BS265" t="inlineStr">
        <is>
          <t/>
        </is>
      </c>
      <c r="BT265" t="inlineStr">
        <is>
          <t/>
        </is>
      </c>
      <c r="BU265" t="inlineStr">
        <is>
          <t/>
        </is>
      </c>
      <c r="BV265" t="inlineStr">
        <is>
          <t/>
        </is>
      </c>
      <c r="BW265" t="inlineStr">
        <is>
          <t/>
        </is>
      </c>
      <c r="BX265" t="inlineStr">
        <is>
          <t/>
        </is>
      </c>
      <c r="BY265" t="inlineStr">
        <is>
          <t/>
        </is>
      </c>
      <c r="BZ265" t="inlineStr">
        <is>
          <t/>
        </is>
      </c>
      <c r="CA265" t="inlineStr">
        <is>
          <t/>
        </is>
      </c>
      <c r="CB265" t="inlineStr">
        <is>
          <t/>
        </is>
      </c>
      <c r="CC265" t="inlineStr">
        <is>
          <t>change of audit partners and key audit staff, or a change of audit firm, in order to prevent familiarity threats to independence that can be created because of long relationships with clients</t>
        </is>
      </c>
      <c r="CD265" t="inlineStr">
        <is>
          <t/>
        </is>
      </c>
      <c r="CE265" t="inlineStr">
        <is>
          <t/>
        </is>
      </c>
      <c r="CF265" t="inlineStr">
        <is>
          <t/>
        </is>
      </c>
      <c r="CG265" t="inlineStr">
        <is>
          <t/>
        </is>
      </c>
      <c r="CH265" t="inlineStr">
        <is>
          <t/>
        </is>
      </c>
      <c r="CI265" t="inlineStr">
        <is>
          <t/>
        </is>
      </c>
      <c r="CJ265" t="inlineStr">
        <is>
          <t/>
        </is>
      </c>
      <c r="CK265" t="inlineStr">
        <is>
          <t/>
        </is>
      </c>
      <c r="CL265" t="inlineStr">
        <is>
          <t/>
        </is>
      </c>
      <c r="CM265" t="inlineStr">
        <is>
          <t/>
        </is>
      </c>
      <c r="CN265" t="inlineStr">
        <is>
          <t/>
        </is>
      </c>
      <c r="CO265" t="inlineStr">
        <is>
          <t/>
        </is>
      </c>
      <c r="CP265" t="inlineStr">
        <is>
          <t/>
        </is>
      </c>
      <c r="CQ265" t="inlineStr">
        <is>
          <t/>
        </is>
      </c>
      <c r="CR265" t="inlineStr">
        <is>
          <t/>
        </is>
      </c>
      <c r="CS265" t="inlineStr">
        <is>
          <t/>
        </is>
      </c>
      <c r="CT265" t="inlineStr">
        <is>
          <t/>
        </is>
      </c>
      <c r="CU265" t="inlineStr">
        <is>
          <t/>
        </is>
      </c>
    </row>
    <row r="266">
      <c r="A266" s="1" t="str">
        <f>HYPERLINK("https://iate.europa.eu/entry/result/3579075/all", "3579075")</f>
        <v>3579075</v>
      </c>
      <c r="B266" t="inlineStr">
        <is>
          <t>FINANCE</t>
        </is>
      </c>
      <c r="C266" t="inlineStr">
        <is>
          <t>FINANCE|free movement of capital|financial market</t>
        </is>
      </c>
      <c r="D266" t="inlineStr">
        <is>
          <t/>
        </is>
      </c>
      <c r="E266" t="inlineStr">
        <is>
          <t/>
        </is>
      </c>
      <c r="F266" t="inlineStr">
        <is>
          <t/>
        </is>
      </c>
      <c r="G266" t="inlineStr">
        <is>
          <t/>
        </is>
      </c>
      <c r="H266" t="inlineStr">
        <is>
          <t/>
        </is>
      </c>
      <c r="I266" t="inlineStr">
        <is>
          <t/>
        </is>
      </c>
      <c r="J266" t="inlineStr">
        <is>
          <t/>
        </is>
      </c>
      <c r="K266" t="inlineStr">
        <is>
          <t/>
        </is>
      </c>
      <c r="L266" t="inlineStr">
        <is>
          <t/>
        </is>
      </c>
      <c r="M266" t="inlineStr">
        <is>
          <t>nicht komplexe Finanzinstrumente</t>
        </is>
      </c>
      <c r="N266" t="inlineStr">
        <is>
          <t>3</t>
        </is>
      </c>
      <c r="O266" t="inlineStr">
        <is>
          <t/>
        </is>
      </c>
      <c r="P266" t="inlineStr">
        <is>
          <t/>
        </is>
      </c>
      <c r="Q266" t="inlineStr">
        <is>
          <t/>
        </is>
      </c>
      <c r="R266" t="inlineStr">
        <is>
          <t/>
        </is>
      </c>
      <c r="S266" t="inlineStr">
        <is>
          <t>non-complex financial instrument|non-complex financial product</t>
        </is>
      </c>
      <c r="T266" t="inlineStr">
        <is>
          <t>4|3</t>
        </is>
      </c>
      <c r="U266" t="inlineStr">
        <is>
          <t>|</t>
        </is>
      </c>
      <c r="V266" t="inlineStr">
        <is>
          <t/>
        </is>
      </c>
      <c r="W266" t="inlineStr">
        <is>
          <t/>
        </is>
      </c>
      <c r="X266" t="inlineStr">
        <is>
          <t/>
        </is>
      </c>
      <c r="Y266" t="inlineStr">
        <is>
          <t/>
        </is>
      </c>
      <c r="Z266" t="inlineStr">
        <is>
          <t/>
        </is>
      </c>
      <c r="AA266" t="inlineStr">
        <is>
          <t/>
        </is>
      </c>
      <c r="AB266" t="inlineStr">
        <is>
          <t/>
        </is>
      </c>
      <c r="AC266" t="inlineStr">
        <is>
          <t/>
        </is>
      </c>
      <c r="AD266" t="inlineStr">
        <is>
          <t/>
        </is>
      </c>
      <c r="AE266" t="inlineStr">
        <is>
          <t>instrument financier non complexe|produit financier non complexe</t>
        </is>
      </c>
      <c r="AF266" t="inlineStr">
        <is>
          <t>2|2</t>
        </is>
      </c>
      <c r="AG266" t="inlineStr">
        <is>
          <t>|</t>
        </is>
      </c>
      <c r="AH266" t="inlineStr">
        <is>
          <t/>
        </is>
      </c>
      <c r="AI266" t="inlineStr">
        <is>
          <t/>
        </is>
      </c>
      <c r="AJ266" t="inlineStr">
        <is>
          <t/>
        </is>
      </c>
      <c r="AK266" t="inlineStr">
        <is>
          <t/>
        </is>
      </c>
      <c r="AL266" t="inlineStr">
        <is>
          <t/>
        </is>
      </c>
      <c r="AM266" t="inlineStr">
        <is>
          <t/>
        </is>
      </c>
      <c r="AN266" t="inlineStr">
        <is>
          <t/>
        </is>
      </c>
      <c r="AO266" t="inlineStr">
        <is>
          <t/>
        </is>
      </c>
      <c r="AP266" t="inlineStr">
        <is>
          <t/>
        </is>
      </c>
      <c r="AQ266" t="inlineStr">
        <is>
          <t>prodotto finanziario non complesso|strumento finanziario non complesso</t>
        </is>
      </c>
      <c r="AR266" t="inlineStr">
        <is>
          <t>3|3</t>
        </is>
      </c>
      <c r="AS266" t="inlineStr">
        <is>
          <t>|</t>
        </is>
      </c>
      <c r="AT266" t="inlineStr">
        <is>
          <t/>
        </is>
      </c>
      <c r="AU266" t="inlineStr">
        <is>
          <t/>
        </is>
      </c>
      <c r="AV266" t="inlineStr">
        <is>
          <t/>
        </is>
      </c>
      <c r="AW266" t="inlineStr">
        <is>
          <t/>
        </is>
      </c>
      <c r="AX266" t="inlineStr">
        <is>
          <t/>
        </is>
      </c>
      <c r="AY266" t="inlineStr">
        <is>
          <t/>
        </is>
      </c>
      <c r="AZ266" t="inlineStr">
        <is>
          <t/>
        </is>
      </c>
      <c r="BA266" t="inlineStr">
        <is>
          <t/>
        </is>
      </c>
      <c r="BB266" t="inlineStr">
        <is>
          <t/>
        </is>
      </c>
      <c r="BC266" t="inlineStr">
        <is>
          <t/>
        </is>
      </c>
      <c r="BD266" t="inlineStr">
        <is>
          <t/>
        </is>
      </c>
      <c r="BE266" t="inlineStr">
        <is>
          <t/>
        </is>
      </c>
      <c r="BF266" t="inlineStr">
        <is>
          <t/>
        </is>
      </c>
      <c r="BG266" t="inlineStr">
        <is>
          <t/>
        </is>
      </c>
      <c r="BH266" t="inlineStr">
        <is>
          <t/>
        </is>
      </c>
      <c r="BI266" t="inlineStr">
        <is>
          <t/>
        </is>
      </c>
      <c r="BJ266" t="inlineStr">
        <is>
          <t/>
        </is>
      </c>
      <c r="BK266" t="inlineStr">
        <is>
          <t/>
        </is>
      </c>
      <c r="BL266" t="inlineStr">
        <is>
          <t>instrument financiar care nu este complex</t>
        </is>
      </c>
      <c r="BM266" t="inlineStr">
        <is>
          <t>4</t>
        </is>
      </c>
      <c r="BN266" t="inlineStr">
        <is>
          <t/>
        </is>
      </c>
      <c r="BO266" t="inlineStr">
        <is>
          <t/>
        </is>
      </c>
      <c r="BP266" t="inlineStr">
        <is>
          <t/>
        </is>
      </c>
      <c r="BQ266" t="inlineStr">
        <is>
          <t/>
        </is>
      </c>
      <c r="BR266" t="inlineStr">
        <is>
          <t/>
        </is>
      </c>
      <c r="BS266" t="inlineStr">
        <is>
          <t/>
        </is>
      </c>
      <c r="BT266" t="inlineStr">
        <is>
          <t/>
        </is>
      </c>
      <c r="BU266" t="inlineStr">
        <is>
          <t/>
        </is>
      </c>
      <c r="BV266" t="inlineStr">
        <is>
          <t/>
        </is>
      </c>
      <c r="BW266" t="inlineStr">
        <is>
          <t/>
        </is>
      </c>
      <c r="BX266" t="inlineStr">
        <is>
          <t/>
        </is>
      </c>
      <c r="BY266" t="inlineStr">
        <is>
          <t/>
        </is>
      </c>
      <c r="BZ266" t="inlineStr">
        <is>
          <t/>
        </is>
      </c>
      <c r="CA266" t="inlineStr">
        <is>
          <t>Anleihen und ähnliche Schuldtitel, die zum
Handel an einem geregelten Markt oder an einem gleichwertigen Drittlandsmarkt
oder auf einer MTF zugelassen sind</t>
        </is>
      </c>
      <c r="CB266" t="inlineStr">
        <is>
          <t/>
        </is>
      </c>
      <c r="CC266" t="inlineStr">
        <is>
          <t/>
        </is>
      </c>
      <c r="CD266" t="inlineStr">
        <is>
          <t/>
        </is>
      </c>
      <c r="CE266" t="inlineStr">
        <is>
          <t/>
        </is>
      </c>
      <c r="CF266" t="inlineStr">
        <is>
          <t/>
        </is>
      </c>
      <c r="CG266" t="inlineStr">
        <is>
          <t/>
        </is>
      </c>
      <c r="CH266" t="inlineStr">
        <is>
          <t/>
        </is>
      </c>
      <c r="CI266" t="inlineStr">
        <is>
          <t/>
        </is>
      </c>
      <c r="CJ266" t="inlineStr">
        <is>
          <t/>
        </is>
      </c>
      <c r="CK266" t="inlineStr">
        <is>
          <t>strumenti
finanziari che, per la loro struttura e i rischi intrinseci, sono definiti non
complessi, quali ad esempio, azioni ordinarie, obbligazioni senza derivati
incorporati, nonché fondi di investimento separati, come gli OICVM</t>
        </is>
      </c>
      <c r="CL266" t="inlineStr">
        <is>
          <t/>
        </is>
      </c>
      <c r="CM266" t="inlineStr">
        <is>
          <t/>
        </is>
      </c>
      <c r="CN266" t="inlineStr">
        <is>
          <t/>
        </is>
      </c>
      <c r="CO266" t="inlineStr">
        <is>
          <t/>
        </is>
      </c>
      <c r="CP266" t="inlineStr">
        <is>
          <t/>
        </is>
      </c>
      <c r="CQ266" t="inlineStr">
        <is>
          <t/>
        </is>
      </c>
      <c r="CR266" t="inlineStr">
        <is>
          <t>instrumente financiare care sunt puse la
dispoziția tuturor clienților și care sunt considerate a fi suficient de simple
pentru a fi ușor de înțeles de către clienții neexperimentați</t>
        </is>
      </c>
      <c r="CS266" t="inlineStr">
        <is>
          <t/>
        </is>
      </c>
      <c r="CT266" t="inlineStr">
        <is>
          <t/>
        </is>
      </c>
      <c r="CU266" t="inlineStr">
        <is>
          <t/>
        </is>
      </c>
    </row>
    <row r="267">
      <c r="A267" s="1" t="str">
        <f>HYPERLINK("https://iate.europa.eu/entry/result/3528787/all", "3528787")</f>
        <v>3528787</v>
      </c>
      <c r="B267" t="inlineStr">
        <is>
          <t>FINANCE</t>
        </is>
      </c>
      <c r="C267" t="inlineStr">
        <is>
          <t>FINANCE|monetary economics|money market</t>
        </is>
      </c>
      <c r="D267" t="inlineStr">
        <is>
          <t/>
        </is>
      </c>
      <c r="E267" t="inlineStr">
        <is>
          <t/>
        </is>
      </c>
      <c r="F267" t="inlineStr">
        <is>
          <t/>
        </is>
      </c>
      <c r="G267" t="inlineStr">
        <is>
          <t/>
        </is>
      </c>
      <c r="H267" t="inlineStr">
        <is>
          <t/>
        </is>
      </c>
      <c r="I267" t="inlineStr">
        <is>
          <t/>
        </is>
      </c>
      <c r="J267" t="inlineStr">
        <is>
          <t/>
        </is>
      </c>
      <c r="K267" t="inlineStr">
        <is>
          <t/>
        </is>
      </c>
      <c r="L267" t="inlineStr">
        <is>
          <t/>
        </is>
      </c>
      <c r="M267" t="inlineStr">
        <is>
          <t>Verpflichtung zur Annahme aller Karten|Pflicht zur Akzeptanz aller Karten</t>
        </is>
      </c>
      <c r="N267" t="inlineStr">
        <is>
          <t>3|3</t>
        </is>
      </c>
      <c r="O267" t="inlineStr">
        <is>
          <t>|preferred</t>
        </is>
      </c>
      <c r="P267" t="inlineStr">
        <is>
          <t/>
        </is>
      </c>
      <c r="Q267" t="inlineStr">
        <is>
          <t/>
        </is>
      </c>
      <c r="R267" t="inlineStr">
        <is>
          <t/>
        </is>
      </c>
      <c r="S267" t="inlineStr">
        <is>
          <t>Honour All Cards Rule|honor, honor all cards rule|HACR</t>
        </is>
      </c>
      <c r="T267" t="inlineStr">
        <is>
          <t>3|1|3</t>
        </is>
      </c>
      <c r="U267" t="inlineStr">
        <is>
          <t>||</t>
        </is>
      </c>
      <c r="V267" t="inlineStr">
        <is>
          <t/>
        </is>
      </c>
      <c r="W267" t="inlineStr">
        <is>
          <t/>
        </is>
      </c>
      <c r="X267" t="inlineStr">
        <is>
          <t/>
        </is>
      </c>
      <c r="Y267" t="inlineStr">
        <is>
          <t/>
        </is>
      </c>
      <c r="Z267" t="inlineStr">
        <is>
          <t/>
        </is>
      </c>
      <c r="AA267" t="inlineStr">
        <is>
          <t/>
        </is>
      </c>
      <c r="AB267" t="inlineStr">
        <is>
          <t>kaikkien korttien hyväksymistä koskeva sääntö</t>
        </is>
      </c>
      <c r="AC267" t="inlineStr">
        <is>
          <t>3</t>
        </is>
      </c>
      <c r="AD267" t="inlineStr">
        <is>
          <t/>
        </is>
      </c>
      <c r="AE267" t="inlineStr">
        <is>
          <t>obligation d’accepter toutes les cartes|obligation d’honorer toutes les cartes</t>
        </is>
      </c>
      <c r="AF267" t="inlineStr">
        <is>
          <t>2|2</t>
        </is>
      </c>
      <c r="AG267" t="inlineStr">
        <is>
          <t>preferred|</t>
        </is>
      </c>
      <c r="AH267" t="inlineStr">
        <is>
          <t/>
        </is>
      </c>
      <c r="AI267" t="inlineStr">
        <is>
          <t/>
        </is>
      </c>
      <c r="AJ267" t="inlineStr">
        <is>
          <t/>
        </is>
      </c>
      <c r="AK267" t="inlineStr">
        <is>
          <t/>
        </is>
      </c>
      <c r="AL267" t="inlineStr">
        <is>
          <t/>
        </is>
      </c>
      <c r="AM267" t="inlineStr">
        <is>
          <t/>
        </is>
      </c>
      <c r="AN267" t="inlineStr">
        <is>
          <t>a bankkártyák általános elfogadását előíró szabály|a minden kártya elfogadását előíró szabály</t>
        </is>
      </c>
      <c r="AO267" t="inlineStr">
        <is>
          <t>3|3</t>
        </is>
      </c>
      <c r="AP267" t="inlineStr">
        <is>
          <t>|preferred</t>
        </is>
      </c>
      <c r="AQ267" t="inlineStr">
        <is>
          <t>obbligo di accettare tutte le carte di uno schema|obbligo di onorare tutte le carte di uno schema</t>
        </is>
      </c>
      <c r="AR267" t="inlineStr">
        <is>
          <t>3|3</t>
        </is>
      </c>
      <c r="AS267" t="inlineStr">
        <is>
          <t>|</t>
        </is>
      </c>
      <c r="AT267" t="inlineStr">
        <is>
          <t/>
        </is>
      </c>
      <c r="AU267" t="inlineStr">
        <is>
          <t/>
        </is>
      </c>
      <c r="AV267" t="inlineStr">
        <is>
          <t/>
        </is>
      </c>
      <c r="AW267" t="inlineStr">
        <is>
          <t>visu karšu pieņemšanas noteikums</t>
        </is>
      </c>
      <c r="AX267" t="inlineStr">
        <is>
          <t>2</t>
        </is>
      </c>
      <c r="AY267" t="inlineStr">
        <is>
          <t/>
        </is>
      </c>
      <c r="AZ267" t="inlineStr">
        <is>
          <t/>
        </is>
      </c>
      <c r="BA267" t="inlineStr">
        <is>
          <t/>
        </is>
      </c>
      <c r="BB267" t="inlineStr">
        <is>
          <t/>
        </is>
      </c>
      <c r="BC267" t="inlineStr">
        <is>
          <t/>
        </is>
      </c>
      <c r="BD267" t="inlineStr">
        <is>
          <t/>
        </is>
      </c>
      <c r="BE267" t="inlineStr">
        <is>
          <t/>
        </is>
      </c>
      <c r="BF267" t="inlineStr">
        <is>
          <t/>
        </is>
      </c>
      <c r="BG267" t="inlineStr">
        <is>
          <t/>
        </is>
      </c>
      <c r="BH267" t="inlineStr">
        <is>
          <t/>
        </is>
      </c>
      <c r="BI267" t="inlineStr">
        <is>
          <t/>
        </is>
      </c>
      <c r="BJ267" t="inlineStr">
        <is>
          <t/>
        </is>
      </c>
      <c r="BK267" t="inlineStr">
        <is>
          <t/>
        </is>
      </c>
      <c r="BL267" t="inlineStr">
        <is>
          <t/>
        </is>
      </c>
      <c r="BM267" t="inlineStr">
        <is>
          <t/>
        </is>
      </c>
      <c r="BN267" t="inlineStr">
        <is>
          <t/>
        </is>
      </c>
      <c r="BO267" t="inlineStr">
        <is>
          <t/>
        </is>
      </c>
      <c r="BP267" t="inlineStr">
        <is>
          <t/>
        </is>
      </c>
      <c r="BQ267" t="inlineStr">
        <is>
          <t/>
        </is>
      </c>
      <c r="BR267" t="inlineStr">
        <is>
          <t/>
        </is>
      </c>
      <c r="BS267" t="inlineStr">
        <is>
          <t/>
        </is>
      </c>
      <c r="BT267" t="inlineStr">
        <is>
          <t/>
        </is>
      </c>
      <c r="BU267" t="inlineStr">
        <is>
          <t/>
        </is>
      </c>
      <c r="BV267" t="inlineStr">
        <is>
          <t/>
        </is>
      </c>
      <c r="BW267" t="inlineStr">
        <is>
          <t/>
        </is>
      </c>
      <c r="BX267" t="inlineStr">
        <is>
          <t/>
        </is>
      </c>
      <c r="BY267" t="inlineStr">
        <is>
          <t/>
        </is>
      </c>
      <c r="BZ267" t="inlineStr">
        <is>
          <t/>
        </is>
      </c>
      <c r="CA267" t="inlineStr">
        <is>
          <t>Vorschrift, dass Händler alle Karten derselben Marke
akzeptieren müssen</t>
        </is>
      </c>
      <c r="CB267" t="inlineStr">
        <is>
          <t/>
        </is>
      </c>
      <c r="CC267" t="inlineStr">
        <is>
          <t>rule whereby merchants are obliged to accept all cards of a particular brand</t>
        </is>
      </c>
      <c r="CD267" t="inlineStr">
        <is>
          <t/>
        </is>
      </c>
      <c r="CE267" t="inlineStr">
        <is>
          <t/>
        </is>
      </c>
      <c r="CF267" t="inlineStr">
        <is>
          <t>sääntö, jonka mukaan kauppiaiden on hyväksyttävä kaikki samanmerkkiset tuotteet</t>
        </is>
      </c>
      <c r="CG267" t="inlineStr">
        <is>
          <t>règles imposant l’obligation d’accepter
 toutes les cartes, selon lesquelles les commerçants sont tenus d’accepter
 tous les produits émis sous une même marque</t>
        </is>
      </c>
      <c r="CH267" t="inlineStr">
        <is>
          <t/>
        </is>
      </c>
      <c r="CI267" t="inlineStr">
        <is>
          <t/>
        </is>
      </c>
      <c r="CJ267" t="inlineStr">
        <is>
          <t>a kártyaelfogadót kötelező szabály, miszerint ha egy kártyacsaládból (VISA, MasterCard) elfogad egy kártyát, akkor el kell fogadnia az összes többit is</t>
        </is>
      </c>
      <c r="CK267" t="inlineStr">
        <is>
          <t>obbligo di natura duplice con cui gli emittenti e gli schemi di carte
 di pagamento impongono ai beneficiari di accettare tutte le carte aventi lo
 stesso marchio, a prescindere dalla differenza di costo delle carte e a
 prescindere dalla banca emittente che ha emesso la carta</t>
        </is>
      </c>
      <c r="CL267" t="inlineStr">
        <is>
          <t/>
        </is>
      </c>
      <c r="CM267" t="inlineStr">
        <is>
          <t/>
        </is>
      </c>
      <c r="CN267" t="inlineStr">
        <is>
          <t/>
        </is>
      </c>
      <c r="CO267" t="inlineStr">
        <is>
          <t/>
        </is>
      </c>
      <c r="CP267" t="inlineStr">
        <is>
          <t/>
        </is>
      </c>
      <c r="CQ267" t="inlineStr">
        <is>
          <t/>
        </is>
      </c>
      <c r="CR267" t="inlineStr">
        <is>
          <t/>
        </is>
      </c>
      <c r="CS267" t="inlineStr">
        <is>
          <t/>
        </is>
      </c>
      <c r="CT267" t="inlineStr">
        <is>
          <t/>
        </is>
      </c>
      <c r="CU267" t="inlineStr">
        <is>
          <t/>
        </is>
      </c>
    </row>
    <row r="268">
      <c r="A268" s="1" t="str">
        <f>HYPERLINK("https://iate.europa.eu/entry/result/3579081/all", "3579081")</f>
        <v>3579081</v>
      </c>
      <c r="B268" t="inlineStr">
        <is>
          <t>FINANCE</t>
        </is>
      </c>
      <c r="C268" t="inlineStr">
        <is>
          <t>FINANCE</t>
        </is>
      </c>
      <c r="D268" t="inlineStr">
        <is>
          <t/>
        </is>
      </c>
      <c r="E268" t="inlineStr">
        <is>
          <t/>
        </is>
      </c>
      <c r="F268" t="inlineStr">
        <is>
          <t/>
        </is>
      </c>
      <c r="G268" t="inlineStr">
        <is>
          <t/>
        </is>
      </c>
      <c r="H268" t="inlineStr">
        <is>
          <t/>
        </is>
      </c>
      <c r="I268" t="inlineStr">
        <is>
          <t/>
        </is>
      </c>
      <c r="J268" t="inlineStr">
        <is>
          <t/>
        </is>
      </c>
      <c r="K268" t="inlineStr">
        <is>
          <t/>
        </is>
      </c>
      <c r="L268" t="inlineStr">
        <is>
          <t/>
        </is>
      </c>
      <c r="M268" t="inlineStr">
        <is>
          <t/>
        </is>
      </c>
      <c r="N268" t="inlineStr">
        <is>
          <t/>
        </is>
      </c>
      <c r="O268" t="inlineStr">
        <is>
          <t/>
        </is>
      </c>
      <c r="P268" t="inlineStr">
        <is>
          <t/>
        </is>
      </c>
      <c r="Q268" t="inlineStr">
        <is>
          <t/>
        </is>
      </c>
      <c r="R268" t="inlineStr">
        <is>
          <t/>
        </is>
      </c>
      <c r="S268" t="inlineStr">
        <is>
          <t>trade reporting</t>
        </is>
      </c>
      <c r="T268" t="inlineStr">
        <is>
          <t>3</t>
        </is>
      </c>
      <c r="U268" t="inlineStr">
        <is>
          <t/>
        </is>
      </c>
      <c r="V268" t="inlineStr">
        <is>
          <t/>
        </is>
      </c>
      <c r="W268" t="inlineStr">
        <is>
          <t/>
        </is>
      </c>
      <c r="X268" t="inlineStr">
        <is>
          <t/>
        </is>
      </c>
      <c r="Y268" t="inlineStr">
        <is>
          <t/>
        </is>
      </c>
      <c r="Z268" t="inlineStr">
        <is>
          <t/>
        </is>
      </c>
      <c r="AA268" t="inlineStr">
        <is>
          <t/>
        </is>
      </c>
      <c r="AB268" t="inlineStr">
        <is>
          <t/>
        </is>
      </c>
      <c r="AC268" t="inlineStr">
        <is>
          <t/>
        </is>
      </c>
      <c r="AD268" t="inlineStr">
        <is>
          <t/>
        </is>
      </c>
      <c r="AE268" t="inlineStr">
        <is>
          <t>déclaration des opérations|déclaration des transactions|déclaration de transaction</t>
        </is>
      </c>
      <c r="AF268" t="inlineStr">
        <is>
          <t>2|2|2</t>
        </is>
      </c>
      <c r="AG268" t="inlineStr">
        <is>
          <t>||</t>
        </is>
      </c>
      <c r="AH268" t="inlineStr">
        <is>
          <t/>
        </is>
      </c>
      <c r="AI268" t="inlineStr">
        <is>
          <t/>
        </is>
      </c>
      <c r="AJ268" t="inlineStr">
        <is>
          <t/>
        </is>
      </c>
      <c r="AK268" t="inlineStr">
        <is>
          <t/>
        </is>
      </c>
      <c r="AL268" t="inlineStr">
        <is>
          <t/>
        </is>
      </c>
      <c r="AM268" t="inlineStr">
        <is>
          <t/>
        </is>
      </c>
      <c r="AN268" t="inlineStr">
        <is>
          <t/>
        </is>
      </c>
      <c r="AO268" t="inlineStr">
        <is>
          <t/>
        </is>
      </c>
      <c r="AP268" t="inlineStr">
        <is>
          <t/>
        </is>
      </c>
      <c r="AQ268" t="inlineStr">
        <is>
          <t>comunicazione delle operazioni|segnalazione delle operazioni</t>
        </is>
      </c>
      <c r="AR268" t="inlineStr">
        <is>
          <t>3|3</t>
        </is>
      </c>
      <c r="AS268" t="inlineStr">
        <is>
          <t>|</t>
        </is>
      </c>
      <c r="AT268" t="inlineStr">
        <is>
          <t/>
        </is>
      </c>
      <c r="AU268" t="inlineStr">
        <is>
          <t/>
        </is>
      </c>
      <c r="AV268" t="inlineStr">
        <is>
          <t/>
        </is>
      </c>
      <c r="AW268" t="inlineStr">
        <is>
          <t/>
        </is>
      </c>
      <c r="AX268" t="inlineStr">
        <is>
          <t/>
        </is>
      </c>
      <c r="AY268" t="inlineStr">
        <is>
          <t/>
        </is>
      </c>
      <c r="AZ268" t="inlineStr">
        <is>
          <t/>
        </is>
      </c>
      <c r="BA268" t="inlineStr">
        <is>
          <t/>
        </is>
      </c>
      <c r="BB268" t="inlineStr">
        <is>
          <t/>
        </is>
      </c>
      <c r="BC268" t="inlineStr">
        <is>
          <t/>
        </is>
      </c>
      <c r="BD268" t="inlineStr">
        <is>
          <t/>
        </is>
      </c>
      <c r="BE268" t="inlineStr">
        <is>
          <t/>
        </is>
      </c>
      <c r="BF268" t="inlineStr">
        <is>
          <t/>
        </is>
      </c>
      <c r="BG268" t="inlineStr">
        <is>
          <t/>
        </is>
      </c>
      <c r="BH268" t="inlineStr">
        <is>
          <t/>
        </is>
      </c>
      <c r="BI268" t="inlineStr">
        <is>
          <t/>
        </is>
      </c>
      <c r="BJ268" t="inlineStr">
        <is>
          <t/>
        </is>
      </c>
      <c r="BK268" t="inlineStr">
        <is>
          <t/>
        </is>
      </c>
      <c r="BL268" t="inlineStr">
        <is>
          <t/>
        </is>
      </c>
      <c r="BM268" t="inlineStr">
        <is>
          <t/>
        </is>
      </c>
      <c r="BN268" t="inlineStr">
        <is>
          <t/>
        </is>
      </c>
      <c r="BO268" t="inlineStr">
        <is>
          <t/>
        </is>
      </c>
      <c r="BP268" t="inlineStr">
        <is>
          <t/>
        </is>
      </c>
      <c r="BQ268" t="inlineStr">
        <is>
          <t/>
        </is>
      </c>
      <c r="BR268" t="inlineStr">
        <is>
          <t/>
        </is>
      </c>
      <c r="BS268" t="inlineStr">
        <is>
          <t/>
        </is>
      </c>
      <c r="BT268" t="inlineStr">
        <is>
          <t/>
        </is>
      </c>
      <c r="BU268" t="inlineStr">
        <is>
          <t/>
        </is>
      </c>
      <c r="BV268" t="inlineStr">
        <is>
          <t/>
        </is>
      </c>
      <c r="BW268" t="inlineStr">
        <is>
          <t/>
        </is>
      </c>
      <c r="BX268" t="inlineStr">
        <is>
          <t/>
        </is>
      </c>
      <c r="BY268" t="inlineStr">
        <is>
          <t/>
        </is>
      </c>
      <c r="BZ268" t="inlineStr">
        <is>
          <t/>
        </is>
      </c>
      <c r="CA268" t="inlineStr">
        <is>
          <t/>
        </is>
      </c>
      <c r="CB268" t="inlineStr">
        <is>
          <t/>
        </is>
      </c>
      <c r="CC268" t="inlineStr">
        <is>
          <t>the practice of announcing the trade or issue of a security to the appropriate regulator</t>
        </is>
      </c>
      <c r="CD268" t="inlineStr">
        <is>
          <t/>
        </is>
      </c>
      <c r="CE268" t="inlineStr">
        <is>
          <t/>
        </is>
      </c>
      <c r="CF268" t="inlineStr">
        <is>
          <t/>
        </is>
      </c>
      <c r="CG268" t="inlineStr">
        <is>
          <t>déclaration ayant pour but de fournir aux
autorités compétentes des informations sur les transactions</t>
        </is>
      </c>
      <c r="CH268" t="inlineStr">
        <is>
          <t/>
        </is>
      </c>
      <c r="CI268" t="inlineStr">
        <is>
          <t/>
        </is>
      </c>
      <c r="CJ268" t="inlineStr">
        <is>
          <t/>
        </is>
      </c>
      <c r="CK268" t="inlineStr">
        <is>
          <t>la pratica di segnalare
la negoziazione o l'emissione di titoli all'autorità di
regolamentazione competente</t>
        </is>
      </c>
      <c r="CL268" t="inlineStr">
        <is>
          <t/>
        </is>
      </c>
      <c r="CM268" t="inlineStr">
        <is>
          <t/>
        </is>
      </c>
      <c r="CN268" t="inlineStr">
        <is>
          <t/>
        </is>
      </c>
      <c r="CO268" t="inlineStr">
        <is>
          <t/>
        </is>
      </c>
      <c r="CP268" t="inlineStr">
        <is>
          <t/>
        </is>
      </c>
      <c r="CQ268" t="inlineStr">
        <is>
          <t/>
        </is>
      </c>
      <c r="CR268" t="inlineStr">
        <is>
          <t/>
        </is>
      </c>
      <c r="CS268" t="inlineStr">
        <is>
          <t/>
        </is>
      </c>
      <c r="CT268" t="inlineStr">
        <is>
          <t/>
        </is>
      </c>
      <c r="CU268" t="inlineStr">
        <is>
          <t/>
        </is>
      </c>
    </row>
    <row r="269">
      <c r="A269" s="1" t="str">
        <f>HYPERLINK("https://iate.europa.eu/entry/result/3568374/all", "3568374")</f>
        <v>3568374</v>
      </c>
      <c r="B269" t="inlineStr">
        <is>
          <t>ECONOMICS;FINANCE</t>
        </is>
      </c>
      <c r="C269" t="inlineStr">
        <is>
          <t>ECONOMICS;FINANCE|taxation</t>
        </is>
      </c>
      <c r="D269" t="inlineStr">
        <is>
          <t>данъчна ваканция|данъчно освобождаване|период, освободен от плащане на данък върху печалбата</t>
        </is>
      </c>
      <c r="E269" t="inlineStr">
        <is>
          <t>3|3|3</t>
        </is>
      </c>
      <c r="F269" t="inlineStr">
        <is>
          <t>||</t>
        </is>
      </c>
      <c r="G269" t="inlineStr">
        <is>
          <t>daňové prázdniny</t>
        </is>
      </c>
      <c r="H269" t="inlineStr">
        <is>
          <t>2</t>
        </is>
      </c>
      <c r="I269" t="inlineStr">
        <is>
          <t/>
        </is>
      </c>
      <c r="J269" t="inlineStr">
        <is>
          <t>midlertidig skattefrihed|midlertidig skattefritagelse</t>
        </is>
      </c>
      <c r="K269" t="inlineStr">
        <is>
          <t>4|4</t>
        </is>
      </c>
      <c r="L269" t="inlineStr">
        <is>
          <t>|</t>
        </is>
      </c>
      <c r="M269" t="inlineStr">
        <is>
          <t>befristete Steuerbefreiung</t>
        </is>
      </c>
      <c r="N269" t="inlineStr">
        <is>
          <t>3</t>
        </is>
      </c>
      <c r="O269" t="inlineStr">
        <is>
          <t/>
        </is>
      </c>
      <c r="P269" t="inlineStr">
        <is>
          <t>προσωρινή φορολογική απαλλαγή</t>
        </is>
      </c>
      <c r="Q269" t="inlineStr">
        <is>
          <t>3</t>
        </is>
      </c>
      <c r="R269" t="inlineStr">
        <is>
          <t/>
        </is>
      </c>
      <c r="S269" t="inlineStr">
        <is>
          <t>tax holiday</t>
        </is>
      </c>
      <c r="T269" t="inlineStr">
        <is>
          <t>3</t>
        </is>
      </c>
      <c r="U269" t="inlineStr">
        <is>
          <t/>
        </is>
      </c>
      <c r="V269" t="inlineStr">
        <is>
          <t>tregua tributaria|franquicia fiscal|exoneración temporal de impuestos|franquicia tributaria</t>
        </is>
      </c>
      <c r="W269" t="inlineStr">
        <is>
          <t>3|3|3|3</t>
        </is>
      </c>
      <c r="X269" t="inlineStr">
        <is>
          <t>|||</t>
        </is>
      </c>
      <c r="Y269" t="inlineStr">
        <is>
          <t>täielik maksuvabastus|tähtajaline maksuvabastus</t>
        </is>
      </c>
      <c r="Z269" t="inlineStr">
        <is>
          <t>2|2</t>
        </is>
      </c>
      <c r="AA269" t="inlineStr">
        <is>
          <t>|</t>
        </is>
      </c>
      <c r="AB269" t="inlineStr">
        <is>
          <t>määräaikainen verovapaus</t>
        </is>
      </c>
      <c r="AC269" t="inlineStr">
        <is>
          <t>3</t>
        </is>
      </c>
      <c r="AD269" t="inlineStr">
        <is>
          <t/>
        </is>
      </c>
      <c r="AE269" t="inlineStr">
        <is>
          <t>exonération fiscale temporaire|exonération temporaire d'impôt</t>
        </is>
      </c>
      <c r="AF269" t="inlineStr">
        <is>
          <t>2|3</t>
        </is>
      </c>
      <c r="AG269" t="inlineStr">
        <is>
          <t>|</t>
        </is>
      </c>
      <c r="AH269" t="inlineStr">
        <is>
          <t>díolúine shealadach ó cháin|saoire chánach</t>
        </is>
      </c>
      <c r="AI269" t="inlineStr">
        <is>
          <t>3|3</t>
        </is>
      </c>
      <c r="AJ269" t="inlineStr">
        <is>
          <t>|</t>
        </is>
      </c>
      <c r="AK269" t="inlineStr">
        <is>
          <t>porezni praznik|porezno mirovanje</t>
        </is>
      </c>
      <c r="AL269" t="inlineStr">
        <is>
          <t>3|3</t>
        </is>
      </c>
      <c r="AM269" t="inlineStr">
        <is>
          <t>|</t>
        </is>
      </c>
      <c r="AN269" t="inlineStr">
        <is>
          <t/>
        </is>
      </c>
      <c r="AO269" t="inlineStr">
        <is>
          <t/>
        </is>
      </c>
      <c r="AP269" t="inlineStr">
        <is>
          <t/>
        </is>
      </c>
      <c r="AQ269" t="inlineStr">
        <is>
          <t>esonero temporaneo dall'imposta|vacanza fiscale|tregua fiscale|esenzione fiscale</t>
        </is>
      </c>
      <c r="AR269" t="inlineStr">
        <is>
          <t>3|2|2|3</t>
        </is>
      </c>
      <c r="AS269" t="inlineStr">
        <is>
          <t>|||</t>
        </is>
      </c>
      <c r="AT269" t="inlineStr">
        <is>
          <t>terminuotas atleidimas nuo mokesčių</t>
        </is>
      </c>
      <c r="AU269" t="inlineStr">
        <is>
          <t>2</t>
        </is>
      </c>
      <c r="AV269" t="inlineStr">
        <is>
          <t/>
        </is>
      </c>
      <c r="AW269" t="inlineStr">
        <is>
          <t>nodokļu brīvdienas</t>
        </is>
      </c>
      <c r="AX269" t="inlineStr">
        <is>
          <t>3</t>
        </is>
      </c>
      <c r="AY269" t="inlineStr">
        <is>
          <t/>
        </is>
      </c>
      <c r="AZ269" t="inlineStr">
        <is>
          <t>eżenzjoni temporanja mit-taxxa</t>
        </is>
      </c>
      <c r="BA269" t="inlineStr">
        <is>
          <t>2</t>
        </is>
      </c>
      <c r="BB269" t="inlineStr">
        <is>
          <t/>
        </is>
      </c>
      <c r="BC269" t="inlineStr">
        <is>
          <t>tijdelijke vrijstelling|tijdelijke vrijstelling van de belasting|tax holiday</t>
        </is>
      </c>
      <c r="BD269" t="inlineStr">
        <is>
          <t>3|3|3</t>
        </is>
      </c>
      <c r="BE269" t="inlineStr">
        <is>
          <t>||</t>
        </is>
      </c>
      <c r="BF269" t="inlineStr">
        <is>
          <t>wakacje podatkowe</t>
        </is>
      </c>
      <c r="BG269" t="inlineStr">
        <is>
          <t>3</t>
        </is>
      </c>
      <c r="BH269" t="inlineStr">
        <is>
          <t/>
        </is>
      </c>
      <c r="BI269" t="inlineStr">
        <is>
          <t>isenção temporária de impostos</t>
        </is>
      </c>
      <c r="BJ269" t="inlineStr">
        <is>
          <t>3</t>
        </is>
      </c>
      <c r="BK269" t="inlineStr">
        <is>
          <t/>
        </is>
      </c>
      <c r="BL269" t="inlineStr">
        <is>
          <t>scutire fiscală temporară</t>
        </is>
      </c>
      <c r="BM269" t="inlineStr">
        <is>
          <t>2</t>
        </is>
      </c>
      <c r="BN269" t="inlineStr">
        <is>
          <t/>
        </is>
      </c>
      <c r="BO269" t="inlineStr">
        <is>
          <t>daňové prázdniny</t>
        </is>
      </c>
      <c r="BP269" t="inlineStr">
        <is>
          <t>4</t>
        </is>
      </c>
      <c r="BQ269" t="inlineStr">
        <is>
          <t/>
        </is>
      </c>
      <c r="BR269" t="inlineStr">
        <is>
          <t>davčne počitnice</t>
        </is>
      </c>
      <c r="BS269" t="inlineStr">
        <is>
          <t>3</t>
        </is>
      </c>
      <c r="BT269" t="inlineStr">
        <is>
          <t/>
        </is>
      </c>
      <c r="BU269" t="inlineStr">
        <is>
          <t/>
        </is>
      </c>
      <c r="BV269" t="inlineStr">
        <is>
          <t/>
        </is>
      </c>
      <c r="BW269" t="inlineStr">
        <is>
          <t/>
        </is>
      </c>
      <c r="BX269" t="inlineStr">
        <is>
          <t>&lt;strong&gt;период,
освободен от плащане на данък върху печалбата&lt;/strong&gt;</t>
        </is>
      </c>
      <c r="BY269" t="inlineStr">
        <is>
          <t/>
        </is>
      </c>
      <c r="BZ269" t="inlineStr">
        <is>
          <t>hel eller delvis fritagelse for at betale skat i en periode</t>
        </is>
      </c>
      <c r="CA269" t="inlineStr">
        <is>
          <t/>
        </is>
      </c>
      <c r="CB269" t="inlineStr">
        <is>
          <t>προσωρινή μείωση ή απαλλαγή από έναν φόρο</t>
        </is>
      </c>
      <c r="CC269" t="inlineStr">
        <is>
          <t>temporary reduction or elimination of a tax</t>
        </is>
      </c>
      <c r="CD269" t="inlineStr">
        <is>
          <t/>
        </is>
      </c>
      <c r="CE269" t="inlineStr">
        <is>
          <t/>
        </is>
      </c>
      <c r="CF269" t="inlineStr">
        <is>
          <t/>
        </is>
      </c>
      <c r="CG269" t="inlineStr">
        <is>
          <t>Exonération que des lois fiscales accordent pour un certain temps, p. ex. aux entreprises nouvellement créées et à certains particuliers d'origine étrangère répondant à des critères définis, notammant des chercheurs.</t>
        </is>
      </c>
      <c r="CH269" t="inlineStr">
        <is>
          <t/>
        </is>
      </c>
      <c r="CI269" t="inlineStr">
        <is>
          <t>razdoblje izuzeća od poreza na dohodak/dobit za nove industrije s ciljem razvoja ili razgranavanja tuzemne industrije</t>
        </is>
      </c>
      <c r="CJ269" t="inlineStr">
        <is>
          <t/>
        </is>
      </c>
      <c r="CK269" t="inlineStr">
        <is>
          <t>tipo di agevolazione concessa dal legislatore che esonera dal pagamento dell'imposta parziale o totale determinati soggetti in rapporto a determinati prodotti per un determinato periodo di tempo</t>
        </is>
      </c>
      <c r="CL269" t="inlineStr">
        <is>
          <t>mokesčio objekto apmokestinimo panaikinimas arba sumažinimas tam tikram laikotarpiui</t>
        </is>
      </c>
      <c r="CM269" t="inlineStr">
        <is>
          <t>noteikts laika periods, kurā dažās valstīs jaundibinātie uzņēmumi, kā arī jau esošie uzņēmumi, kuros ražo eksportam paredzētus izstrādājumus, pilnīgi vai daļēji ir atbrīvoti no nodokļu maksāšanas</t>
        </is>
      </c>
      <c r="CN269" t="inlineStr">
        <is>
          <t>tnaqqis jew eliminazzjoni temporanji ta' taxxi</t>
        </is>
      </c>
      <c r="CO269" t="inlineStr">
        <is>
          <t>het door een ontvangend land verstrekken van fiscale faciliteiten ten behoeve van buitenlandse particuliere investeringen</t>
        </is>
      </c>
      <c r="CP269" t="inlineStr">
        <is>
          <t>ustalony prawem okres zwolnienia od płacenia podatków (głównie podatku dochodowego) dla firm rozpoczynających działalność</t>
        </is>
      </c>
      <c r="CQ269" t="inlineStr">
        <is>
          <t/>
        </is>
      </c>
      <c r="CR269" t="inlineStr">
        <is>
          <t/>
        </is>
      </c>
      <c r="CS269" t="inlineStr">
        <is>
          <t>dočasné zníženie dane alebo zbavenie povinnosti platiť daň (z príjmov) spravidla poskytované štátom ako investičný stimul</t>
        </is>
      </c>
      <c r="CT269" t="inlineStr">
        <is>
          <t>obdobja delnih ali popolnih davčnih oprostitev</t>
        </is>
      </c>
      <c r="CU269" t="inlineStr">
        <is>
          <t/>
        </is>
      </c>
    </row>
    <row r="270">
      <c r="A270" s="1" t="str">
        <f>HYPERLINK("https://iate.europa.eu/entry/result/385117/all", "385117")</f>
        <v>385117</v>
      </c>
      <c r="B270" t="inlineStr">
        <is>
          <t>FINANCE</t>
        </is>
      </c>
      <c r="C270" t="inlineStr">
        <is>
          <t>FINANCE</t>
        </is>
      </c>
      <c r="D270" t="inlineStr">
        <is>
          <t>пазарно несъвършенство</t>
        </is>
      </c>
      <c r="E270" t="inlineStr">
        <is>
          <t>3</t>
        </is>
      </c>
      <c r="F270" t="inlineStr">
        <is>
          <t/>
        </is>
      </c>
      <c r="G270" t="inlineStr">
        <is>
          <t>nedostatek trhu</t>
        </is>
      </c>
      <c r="H270" t="inlineStr">
        <is>
          <t>2</t>
        </is>
      </c>
      <c r="I270" t="inlineStr">
        <is>
          <t/>
        </is>
      </c>
      <c r="J270" t="inlineStr">
        <is>
          <t>markedsimperfektion</t>
        </is>
      </c>
      <c r="K270" t="inlineStr">
        <is>
          <t>2</t>
        </is>
      </c>
      <c r="L270" t="inlineStr">
        <is>
          <t/>
        </is>
      </c>
      <c r="M270" t="inlineStr">
        <is>
          <t>unvollkommener Markt</t>
        </is>
      </c>
      <c r="N270" t="inlineStr">
        <is>
          <t>3</t>
        </is>
      </c>
      <c r="O270" t="inlineStr">
        <is>
          <t/>
        </is>
      </c>
      <c r="P270" t="inlineStr">
        <is>
          <t>ατέλεια της αγοράς|ατελής αγορά</t>
        </is>
      </c>
      <c r="Q270" t="inlineStr">
        <is>
          <t>2|2</t>
        </is>
      </c>
      <c r="R270" t="inlineStr">
        <is>
          <t>|</t>
        </is>
      </c>
      <c r="S270" t="inlineStr">
        <is>
          <t>imperfect market</t>
        </is>
      </c>
      <c r="T270" t="inlineStr">
        <is>
          <t>3</t>
        </is>
      </c>
      <c r="U270" t="inlineStr">
        <is>
          <t/>
        </is>
      </c>
      <c r="V270" t="inlineStr">
        <is>
          <t>mercado imperfecto</t>
        </is>
      </c>
      <c r="W270" t="inlineStr">
        <is>
          <t>3</t>
        </is>
      </c>
      <c r="X270" t="inlineStr">
        <is>
          <t/>
        </is>
      </c>
      <c r="Y270" t="inlineStr">
        <is>
          <t>puudulik turg</t>
        </is>
      </c>
      <c r="Z270" t="inlineStr">
        <is>
          <t>3</t>
        </is>
      </c>
      <c r="AA270" t="inlineStr">
        <is>
          <t/>
        </is>
      </c>
      <c r="AB270" t="inlineStr">
        <is>
          <t/>
        </is>
      </c>
      <c r="AC270" t="inlineStr">
        <is>
          <t/>
        </is>
      </c>
      <c r="AD270" t="inlineStr">
        <is>
          <t/>
        </is>
      </c>
      <c r="AE270" t="inlineStr">
        <is>
          <t>marché de concurrence imparfaite|marché imparfait</t>
        </is>
      </c>
      <c r="AF270" t="inlineStr">
        <is>
          <t>3|3</t>
        </is>
      </c>
      <c r="AG270" t="inlineStr">
        <is>
          <t>|</t>
        </is>
      </c>
      <c r="AH270" t="inlineStr">
        <is>
          <t>Margadh neamhfhoirfe</t>
        </is>
      </c>
      <c r="AI270" t="inlineStr">
        <is>
          <t>1</t>
        </is>
      </c>
      <c r="AJ270" t="inlineStr">
        <is>
          <t/>
        </is>
      </c>
      <c r="AK270" t="inlineStr">
        <is>
          <t>nesavršeno tržište</t>
        </is>
      </c>
      <c r="AL270" t="inlineStr">
        <is>
          <t>2</t>
        </is>
      </c>
      <c r="AM270" t="inlineStr">
        <is>
          <t/>
        </is>
      </c>
      <c r="AN270" t="inlineStr">
        <is>
          <t>piaci tökéletlenség</t>
        </is>
      </c>
      <c r="AO270" t="inlineStr">
        <is>
          <t>2</t>
        </is>
      </c>
      <c r="AP270" t="inlineStr">
        <is>
          <t/>
        </is>
      </c>
      <c r="AQ270" t="inlineStr">
        <is>
          <t>mercato imperfetto</t>
        </is>
      </c>
      <c r="AR270" t="inlineStr">
        <is>
          <t>3</t>
        </is>
      </c>
      <c r="AS270" t="inlineStr">
        <is>
          <t/>
        </is>
      </c>
      <c r="AT270" t="inlineStr">
        <is>
          <t>rinkos netobulumas</t>
        </is>
      </c>
      <c r="AU270" t="inlineStr">
        <is>
          <t>2</t>
        </is>
      </c>
      <c r="AV270" t="inlineStr">
        <is>
          <t/>
        </is>
      </c>
      <c r="AW270" t="inlineStr">
        <is>
          <t>nepilnīgs tirgus|tirgus nepilnība</t>
        </is>
      </c>
      <c r="AX270" t="inlineStr">
        <is>
          <t>2|3</t>
        </is>
      </c>
      <c r="AY270" t="inlineStr">
        <is>
          <t>|</t>
        </is>
      </c>
      <c r="AZ270" t="inlineStr">
        <is>
          <t/>
        </is>
      </c>
      <c r="BA270" t="inlineStr">
        <is>
          <t/>
        </is>
      </c>
      <c r="BB270" t="inlineStr">
        <is>
          <t/>
        </is>
      </c>
      <c r="BC270" t="inlineStr">
        <is>
          <t>imperfecte markt|onvolkomen markt</t>
        </is>
      </c>
      <c r="BD270" t="inlineStr">
        <is>
          <t>3|3</t>
        </is>
      </c>
      <c r="BE270" t="inlineStr">
        <is>
          <t>|</t>
        </is>
      </c>
      <c r="BF270" t="inlineStr">
        <is>
          <t>rynek niedoskonały</t>
        </is>
      </c>
      <c r="BG270" t="inlineStr">
        <is>
          <t>2</t>
        </is>
      </c>
      <c r="BH270" t="inlineStr">
        <is>
          <t/>
        </is>
      </c>
      <c r="BI270" t="inlineStr">
        <is>
          <t/>
        </is>
      </c>
      <c r="BJ270" t="inlineStr">
        <is>
          <t/>
        </is>
      </c>
      <c r="BK270" t="inlineStr">
        <is>
          <t/>
        </is>
      </c>
      <c r="BL270" t="inlineStr">
        <is>
          <t>imperfecțiune a pieței</t>
        </is>
      </c>
      <c r="BM270" t="inlineStr">
        <is>
          <t>3</t>
        </is>
      </c>
      <c r="BN270" t="inlineStr">
        <is>
          <t/>
        </is>
      </c>
      <c r="BO270" t="inlineStr">
        <is>
          <t>nedokonalosť trhu</t>
        </is>
      </c>
      <c r="BP270" t="inlineStr">
        <is>
          <t>3</t>
        </is>
      </c>
      <c r="BQ270" t="inlineStr">
        <is>
          <t/>
        </is>
      </c>
      <c r="BR270" t="inlineStr">
        <is>
          <t>tržna nepopolnost</t>
        </is>
      </c>
      <c r="BS270" t="inlineStr">
        <is>
          <t>3</t>
        </is>
      </c>
      <c r="BT270" t="inlineStr">
        <is>
          <t/>
        </is>
      </c>
      <c r="BU270" t="inlineStr">
        <is>
          <t/>
        </is>
      </c>
      <c r="BV270" t="inlineStr">
        <is>
          <t/>
        </is>
      </c>
      <c r="BW270" t="inlineStr">
        <is>
          <t/>
        </is>
      </c>
      <c r="BX270" t="inlineStr">
        <is>
          <t/>
        </is>
      </c>
      <c r="BY270" t="inlineStr">
        <is>
          <t/>
        </is>
      </c>
      <c r="BZ270" t="inlineStr">
        <is>
          <t/>
        </is>
      </c>
      <c r="CA270" t="inlineStr">
        <is>
          <t>Markt, der dadurch gekennzeichnet ist, dass die Wirtschaftsgüter heterogen sind, Kaufentscheidungen subjektiv sind, keine Markttransparenz gegeben ist, die Zielsetzung der Wirtschaftssubjekte nicht einheitlich ist oder Reaktionen auf Marktentwicklungen nicht unmittelbar erfolgen</t>
        </is>
      </c>
      <c r="CB270" t="inlineStr">
        <is>
          <t>η αγορά όπου παραβιάζονται οι υποθέσεις της τέλειας αγοράς ή οι αρχές του τέλειου ανταγωνισμού</t>
        </is>
      </c>
      <c r="CC270" t="inlineStr">
        <is>
          <t>any economic market that does not meet the rigorous standards of a hypothetical perfectly (or ‘purely’) competitive market, as established by Marshellian partial equilibrium models</t>
        </is>
      </c>
      <c r="CD270" t="inlineStr">
        <is>
          <t>Aquel en el que las
condiciones de oferta o demanda se encuentran condicionadas o alteradas de
alguna manera que impide la normal evolución.</t>
        </is>
      </c>
      <c r="CE270" t="inlineStr">
        <is>
          <t>turg, mis ei suuda tagada täiuslikku, s.o igas kohas, igal ajahetkel ja iga inimrühma puhul ilmnevat nõudmise ja pakkumise vahelist tasakaalu; reaalselt eksisteeriv turg, mis ei vasta ideaalsele turule, millelt nõutakse niisugust kolmiktasakaalu</t>
        </is>
      </c>
      <c r="CF270" t="inlineStr">
        <is>
          <t/>
        </is>
      </c>
      <c r="CG270" t="inlineStr">
        <is>
          <t>tout marché qui ne remplit pas les conditions du modèle théorique du marché parfait (atomicité, fluidité, mobilité, homogénéité, unicité des prix, information parfaite) censés garantir une concurrence parfaite et des prix correspondant à la réalité du moment</t>
        </is>
      </c>
      <c r="CH270" t="inlineStr">
        <is>
          <t>&lt;strong&gt;Déanann margadh neamhfhoirfe tagairt le aon
 mhargadh eacnamaíoch nach gcomhlíonann dianchaighdeáin margadh foirfe nó
 margadh iomlán iomaíoch teoiriciúil&lt;/strong&gt;</t>
        </is>
      </c>
      <c r="CI270" t="inlineStr">
        <is>
          <t>tržište koje odstupa od bilo koje pretpostavke savršeno konkurentnoga tržišta</t>
        </is>
      </c>
      <c r="CJ270" t="inlineStr">
        <is>
          <t/>
        </is>
      </c>
      <c r="CK270" t="inlineStr">
        <is>
          <t>situazione in cui, nel mercato perfetto, viene a mancare almeno uno dei requisiti di omogeneità, informazione, trasparenza e fluidità</t>
        </is>
      </c>
      <c r="CL270" t="inlineStr">
        <is>
          <t/>
        </is>
      </c>
      <c r="CM270" t="inlineStr">
        <is>
          <t>situācija, kad netiek ievēroti viens vai vairāki no pilnīga tirgus nosacījumiem</t>
        </is>
      </c>
      <c r="CN270" t="inlineStr">
        <is>
          <t/>
        </is>
      </c>
      <c r="CO270" t="inlineStr">
        <is>
          <t>een marktstructuur die afwijkt van het model van de perfecte markt/perfecte concurrentie</t>
        </is>
      </c>
      <c r="CP270" t="inlineStr">
        <is>
          <t>rynek, który nie może działać w pełni prawidłowo, co wynika z charakteryzujących go niedoskonałości, które nie dopuszczają do
kompletnego spożytkowania funkcji alokacyjnej</t>
        </is>
      </c>
      <c r="CQ270" t="inlineStr">
        <is>
          <t/>
        </is>
      </c>
      <c r="CR270" t="inlineStr">
        <is>
          <t>o piață economică care nu respectă standardele riguroase ale unei piețe perfect (sau „pur”) competitive, ipotectic vorbind, așa cum a fost stabilit de modelele de echilibru parțial ale lui Marshallian</t>
        </is>
      </c>
      <c r="CS270" t="inlineStr">
        <is>
          <t/>
        </is>
      </c>
      <c r="CT270" t="inlineStr">
        <is>
          <t>Izraz „tržne nepopolnosti“ se nanaša na razmere, v katerih trgi, če so prepuščeni sami sebi, verjetno ne bodo dajali učinkovitih rezultatov.</t>
        </is>
      </c>
      <c r="CU270" t="inlineStr">
        <is>
          <t/>
        </is>
      </c>
    </row>
    <row r="271">
      <c r="A271" s="1" t="str">
        <f>HYPERLINK("https://iate.europa.eu/entry/result/3555883/all", "3555883")</f>
        <v>3555883</v>
      </c>
      <c r="B271" t="inlineStr">
        <is>
          <t>FINANCE</t>
        </is>
      </c>
      <c r="C271" t="inlineStr">
        <is>
          <t>FINANCE|monetary relations|European Monetary System</t>
        </is>
      </c>
      <c r="D271" t="inlineStr">
        <is>
          <t>Съвет за малки плащания в евро|СМПЕ</t>
        </is>
      </c>
      <c r="E271" t="inlineStr">
        <is>
          <t>3|3</t>
        </is>
      </c>
      <c r="F271" t="inlineStr">
        <is>
          <t>|</t>
        </is>
      </c>
      <c r="G271" t="inlineStr">
        <is>
          <t/>
        </is>
      </c>
      <c r="H271" t="inlineStr">
        <is>
          <t/>
        </is>
      </c>
      <c r="I271" t="inlineStr">
        <is>
          <t/>
        </is>
      </c>
      <c r="J271" t="inlineStr">
        <is>
          <t/>
        </is>
      </c>
      <c r="K271" t="inlineStr">
        <is>
          <t/>
        </is>
      </c>
      <c r="L271" t="inlineStr">
        <is>
          <t/>
        </is>
      </c>
      <c r="M271" t="inlineStr">
        <is>
          <t>Euro Retail Payments Board|EPRB</t>
        </is>
      </c>
      <c r="N271" t="inlineStr">
        <is>
          <t>3|3</t>
        </is>
      </c>
      <c r="O271" t="inlineStr">
        <is>
          <t>|</t>
        </is>
      </c>
      <c r="P271" t="inlineStr">
        <is>
          <t>ΣΠΛΕ|Συμβούλιο Πληρωμών Λιανικής σε ευρώ</t>
        </is>
      </c>
      <c r="Q271" t="inlineStr">
        <is>
          <t>3|3</t>
        </is>
      </c>
      <c r="R271" t="inlineStr">
        <is>
          <t>|</t>
        </is>
      </c>
      <c r="S271" t="inlineStr">
        <is>
          <t>Euro Retail Payments Board|ERPB</t>
        </is>
      </c>
      <c r="T271" t="inlineStr">
        <is>
          <t>3|3</t>
        </is>
      </c>
      <c r="U271" t="inlineStr">
        <is>
          <t>|</t>
        </is>
      </c>
      <c r="V271" t="inlineStr">
        <is>
          <t>Consejo de Pagos Minoristas en Euros</t>
        </is>
      </c>
      <c r="W271" t="inlineStr">
        <is>
          <t>3</t>
        </is>
      </c>
      <c r="X271" t="inlineStr">
        <is>
          <t/>
        </is>
      </c>
      <c r="Y271" t="inlineStr">
        <is>
          <t/>
        </is>
      </c>
      <c r="Z271" t="inlineStr">
        <is>
          <t/>
        </is>
      </c>
      <c r="AA271" t="inlineStr">
        <is>
          <t/>
        </is>
      </c>
      <c r="AB271" t="inlineStr">
        <is>
          <t>euromaksualueen vähittäismaksuneuvosto</t>
        </is>
      </c>
      <c r="AC271" t="inlineStr">
        <is>
          <t>3</t>
        </is>
      </c>
      <c r="AD271" t="inlineStr">
        <is>
          <t/>
        </is>
      </c>
      <c r="AE271" t="inlineStr">
        <is>
          <t>Comité des paiements de détail en euros</t>
        </is>
      </c>
      <c r="AF271" t="inlineStr">
        <is>
          <t>3</t>
        </is>
      </c>
      <c r="AG271" t="inlineStr">
        <is>
          <t/>
        </is>
      </c>
      <c r="AH271" t="inlineStr">
        <is>
          <t>an Bord um Íocaíochtaí Miondíola Euro</t>
        </is>
      </c>
      <c r="AI271" t="inlineStr">
        <is>
          <t>3</t>
        </is>
      </c>
      <c r="AJ271" t="inlineStr">
        <is>
          <t/>
        </is>
      </c>
      <c r="AK271" t="inlineStr">
        <is>
          <t>Odbor za plaćanje malih vrijednosti u eurima</t>
        </is>
      </c>
      <c r="AL271" t="inlineStr">
        <is>
          <t>3</t>
        </is>
      </c>
      <c r="AM271" t="inlineStr">
        <is>
          <t/>
        </is>
      </c>
      <c r="AN271" t="inlineStr">
        <is>
          <t>Kis Összegű Euró-pénzforgalmi Tanács|ERPB</t>
        </is>
      </c>
      <c r="AO271" t="inlineStr">
        <is>
          <t>2|3</t>
        </is>
      </c>
      <c r="AP271" t="inlineStr">
        <is>
          <t>|</t>
        </is>
      </c>
      <c r="AQ271" t="inlineStr">
        <is>
          <t>ERPB|Comitato per i pagamenti al dettaglio in euro</t>
        </is>
      </c>
      <c r="AR271" t="inlineStr">
        <is>
          <t>3|3</t>
        </is>
      </c>
      <c r="AS271" t="inlineStr">
        <is>
          <t>|</t>
        </is>
      </c>
      <c r="AT271" t="inlineStr">
        <is>
          <t/>
        </is>
      </c>
      <c r="AU271" t="inlineStr">
        <is>
          <t/>
        </is>
      </c>
      <c r="AV271" t="inlineStr">
        <is>
          <t/>
        </is>
      </c>
      <c r="AW271" t="inlineStr">
        <is>
          <t/>
        </is>
      </c>
      <c r="AX271" t="inlineStr">
        <is>
          <t/>
        </is>
      </c>
      <c r="AY271" t="inlineStr">
        <is>
          <t/>
        </is>
      </c>
      <c r="AZ271" t="inlineStr">
        <is>
          <t>ERPB|Bord tal-Pagamenti bl-Imnut bl-Euro</t>
        </is>
      </c>
      <c r="BA271" t="inlineStr">
        <is>
          <t>3|3</t>
        </is>
      </c>
      <c r="BB271" t="inlineStr">
        <is>
          <t>|</t>
        </is>
      </c>
      <c r="BC271" t="inlineStr">
        <is>
          <t/>
        </is>
      </c>
      <c r="BD271" t="inlineStr">
        <is>
          <t/>
        </is>
      </c>
      <c r="BE271" t="inlineStr">
        <is>
          <t/>
        </is>
      </c>
      <c r="BF271" t="inlineStr">
        <is>
          <t>Rada ds. Płatności Detalicznych w Euro</t>
        </is>
      </c>
      <c r="BG271" t="inlineStr">
        <is>
          <t>3</t>
        </is>
      </c>
      <c r="BH271" t="inlineStr">
        <is>
          <t/>
        </is>
      </c>
      <c r="BI271" t="inlineStr">
        <is>
          <t>ERPB|Conselho de Pagamentos de Retalho em Euros</t>
        </is>
      </c>
      <c r="BJ271" t="inlineStr">
        <is>
          <t>3|3</t>
        </is>
      </c>
      <c r="BK271" t="inlineStr">
        <is>
          <t>|</t>
        </is>
      </c>
      <c r="BL271" t="inlineStr">
        <is>
          <t/>
        </is>
      </c>
      <c r="BM271" t="inlineStr">
        <is>
          <t/>
        </is>
      </c>
      <c r="BN271" t="inlineStr">
        <is>
          <t/>
        </is>
      </c>
      <c r="BO271" t="inlineStr">
        <is>
          <t/>
        </is>
      </c>
      <c r="BP271" t="inlineStr">
        <is>
          <t/>
        </is>
      </c>
      <c r="BQ271" t="inlineStr">
        <is>
          <t/>
        </is>
      </c>
      <c r="BR271" t="inlineStr">
        <is>
          <t>Evropski odbor za plačila male vrednosti (ERPB)</t>
        </is>
      </c>
      <c r="BS271" t="inlineStr">
        <is>
          <t>2</t>
        </is>
      </c>
      <c r="BT271" t="inlineStr">
        <is>
          <t/>
        </is>
      </c>
      <c r="BU271" t="inlineStr">
        <is>
          <t/>
        </is>
      </c>
      <c r="BV271" t="inlineStr">
        <is>
          <t/>
        </is>
      </c>
      <c r="BW271" t="inlineStr">
        <is>
          <t/>
        </is>
      </c>
      <c r="BX271" t="inlineStr">
        <is>
          <t>нова структура, създадена от ЕЦБ на мястото на Съвета на СЕПА, чиято цел е да спомага за укрепване на развитието на интегриран, иновативен и конкурентен пазар за плащания на дребно в евро в ЕС</t>
        </is>
      </c>
      <c r="BY271" t="inlineStr">
        <is>
          <t/>
        </is>
      </c>
      <c r="BZ271" t="inlineStr">
        <is>
          <t/>
        </is>
      </c>
      <c r="CA271" t="inlineStr">
        <is>
          <t/>
        </is>
      </c>
      <c r="CB271" t="inlineStr">
        <is>
          <t/>
        </is>
      </c>
      <c r="CC271" t="inlineStr">
        <is>
          <t>a high-level entity replacing the SEPA Council&lt;sup&gt;1&lt;/sup&gt;, whose objective is to contribute to and to facilitate the further development of an integrated, innovative and competitive market for euro retail payments in the EU&lt;p&gt;&lt;sup&gt;1&lt;/sup&gt; &lt;a href="/entry/result/3555978&lt;&gt;&lt;&gt;&lt;&gt;&lt;/all" id="ENTRY_TO_ENTRY_CONVERTER" target="_blank"&gt;IATE:3555978&amp;lt;&amp;gt;&amp;lt;&amp;gt;&amp;lt;&amp;gt;&amp;lt;&lt;/a&gt;&amp;gt;&lt;/p&gt;</t>
        </is>
      </c>
      <c r="CD271" t="inlineStr">
        <is>
          <t>Órgano que contribuye a promover el desarrollo de un mercado integrado, innovador y competitivo para los pagos minoristas en euros en la Unión Europea.</t>
        </is>
      </c>
      <c r="CE271" t="inlineStr">
        <is>
          <t/>
        </is>
      </c>
      <c r="CF271" t="inlineStr">
        <is>
          <t/>
        </is>
      </c>
      <c r="CG271" t="inlineStr">
        <is>
          <t>nouvelle entité qui remplace le Conseil SEPA (Espace unique de paiement en euros) et contribuera à favoriser le développement d’un marché intégré, innovant et concurrentiel pour les paiements de détail en euros au sein de l’Union européenne</t>
        </is>
      </c>
      <c r="CH271" t="inlineStr">
        <is>
          <t/>
        </is>
      </c>
      <c r="CI271" t="inlineStr">
        <is>
          <t/>
        </is>
      </c>
      <c r="CJ271" t="inlineStr">
        <is>
          <t/>
        </is>
      </c>
      <c r="CK271" t="inlineStr">
        <is>
          <t>gruppo, presieduto dalla BCE, che riunisce fornitori e utenti di servizi di pagamento al fine di promuovere lo sviluppo di un mercato integrato, innovativo e competitivo per i pagamenti al dettaglio in euro nell’UE</t>
        </is>
      </c>
      <c r="CL271" t="inlineStr">
        <is>
          <t/>
        </is>
      </c>
      <c r="CM271" t="inlineStr">
        <is>
          <t/>
        </is>
      </c>
      <c r="CN271" t="inlineStr">
        <is>
          <t>entità ta' livell għoli li tissostitwixxi l-Kunsill SEPA, bl-objettiv li tikkontribwixxi għal u tiffaċilita iktar żvilupp ta' suq għall-pagamenti bl-imnut bl-euro fl-UE li jkun integrat, innovattiv u kompetittiv</t>
        </is>
      </c>
      <c r="CO271" t="inlineStr">
        <is>
          <t/>
        </is>
      </c>
      <c r="CP271" t="inlineStr">
        <is>
          <t>podmiot, który ma na celu działanie na rzecz rozwoju zintegrowanego rynku płatności detalicznych w euro na terenie UE; w skład Rady wchodzą przedstawiciele środowisk dostawców usług płatniczych oraz przedstawiciele środowisk odbiorców usług płatniczych; obradom przewodniczy przedstawiciel Europejskiego Banku Centralnego, który nie jest jednak członkiem Rady</t>
        </is>
      </c>
      <c r="CQ271" t="inlineStr">
        <is>
          <t>Nova entidade, que substitui o Conselho da SEPA (&lt;i&gt;Single Euro Payments Area&lt;/i&gt;/Área Única de Pagamentos em Euros), [e que procura] [...] fomentar o desenvolvimento de um mercado de pagamentos de retalho em euros integrado, inovador e competitivo na União Europeia</t>
        </is>
      </c>
      <c r="CR271" t="inlineStr">
        <is>
          <t/>
        </is>
      </c>
      <c r="CS271" t="inlineStr">
        <is>
          <t/>
        </is>
      </c>
      <c r="CT271" t="inlineStr">
        <is>
          <t/>
        </is>
      </c>
      <c r="CU271" t="inlineStr">
        <is>
          <t/>
        </is>
      </c>
    </row>
    <row r="272">
      <c r="A272" s="1" t="str">
        <f>HYPERLINK("https://iate.europa.eu/entry/result/3541414/all", "3541414")</f>
        <v>3541414</v>
      </c>
      <c r="B272" t="inlineStr">
        <is>
          <t>FINANCE;ENVIRONMENT</t>
        </is>
      </c>
      <c r="C272" t="inlineStr">
        <is>
          <t>FINANCE|financing and investment|investment;ENVIRONMENT|environmental policy|environmental protection</t>
        </is>
      </c>
      <c r="D272" t="inlineStr">
        <is>
          <t>устойчиви и отговорни инвестиции</t>
        </is>
      </c>
      <c r="E272" t="inlineStr">
        <is>
          <t>3</t>
        </is>
      </c>
      <c r="F272" t="inlineStr">
        <is>
          <t/>
        </is>
      </c>
      <c r="G272" t="inlineStr">
        <is>
          <t>společensky odpovědné investování</t>
        </is>
      </c>
      <c r="H272" t="inlineStr">
        <is>
          <t>2</t>
        </is>
      </c>
      <c r="I272" t="inlineStr">
        <is>
          <t/>
        </is>
      </c>
      <c r="J272" t="inlineStr">
        <is>
          <t>SRI|socialt ansvarlige investeringer</t>
        </is>
      </c>
      <c r="K272" t="inlineStr">
        <is>
          <t>3|3</t>
        </is>
      </c>
      <c r="L272" t="inlineStr">
        <is>
          <t>|</t>
        </is>
      </c>
      <c r="M272" t="inlineStr">
        <is>
          <t>nachhaltige Geldanlagen|Sustainable and Responsible Investment|nachhaltiges Investment|SRI</t>
        </is>
      </c>
      <c r="N272" t="inlineStr">
        <is>
          <t>3|2|3|2</t>
        </is>
      </c>
      <c r="O272" t="inlineStr">
        <is>
          <t>|||</t>
        </is>
      </c>
      <c r="P272" t="inlineStr">
        <is>
          <t>βιώσιμες και υπεύθυνες επενδύσεις|SRI</t>
        </is>
      </c>
      <c r="Q272" t="inlineStr">
        <is>
          <t>4|3</t>
        </is>
      </c>
      <c r="R272" t="inlineStr">
        <is>
          <t>|</t>
        </is>
      </c>
      <c r="S272" t="inlineStr">
        <is>
          <t>SRI|sustainable and responsible investing|sustainable and responsible investment</t>
        </is>
      </c>
      <c r="T272" t="inlineStr">
        <is>
          <t>3|1|3</t>
        </is>
      </c>
      <c r="U272" t="inlineStr">
        <is>
          <t>||</t>
        </is>
      </c>
      <c r="V272" t="inlineStr">
        <is>
          <t>inversión sostenible y responsable|ISR</t>
        </is>
      </c>
      <c r="W272" t="inlineStr">
        <is>
          <t>3|2</t>
        </is>
      </c>
      <c r="X272" t="inlineStr">
        <is>
          <t>|</t>
        </is>
      </c>
      <c r="Y272" t="inlineStr">
        <is>
          <t/>
        </is>
      </c>
      <c r="Z272" t="inlineStr">
        <is>
          <t/>
        </is>
      </c>
      <c r="AA272" t="inlineStr">
        <is>
          <t/>
        </is>
      </c>
      <c r="AB272" t="inlineStr">
        <is>
          <t>kestävä ja vastuullinen investointi|kestävä ja vastuullinen sijoittaminen</t>
        </is>
      </c>
      <c r="AC272" t="inlineStr">
        <is>
          <t>3|3</t>
        </is>
      </c>
      <c r="AD272" t="inlineStr">
        <is>
          <t>|</t>
        </is>
      </c>
      <c r="AE272" t="inlineStr">
        <is>
          <t>investissement socialement responsable|ISR</t>
        </is>
      </c>
      <c r="AF272" t="inlineStr">
        <is>
          <t>3|3</t>
        </is>
      </c>
      <c r="AG272" t="inlineStr">
        <is>
          <t>|</t>
        </is>
      </c>
      <c r="AH272" t="inlineStr">
        <is>
          <t>infheistíocht fhreagrach agus inbhuanaithe</t>
        </is>
      </c>
      <c r="AI272" t="inlineStr">
        <is>
          <t>3</t>
        </is>
      </c>
      <c r="AJ272" t="inlineStr">
        <is>
          <t/>
        </is>
      </c>
      <c r="AK272" t="inlineStr">
        <is>
          <t>društveno odgovorno investiranje|društveno odgovorno ulaganje</t>
        </is>
      </c>
      <c r="AL272" t="inlineStr">
        <is>
          <t>2|2</t>
        </is>
      </c>
      <c r="AM272" t="inlineStr">
        <is>
          <t>|</t>
        </is>
      </c>
      <c r="AN272" t="inlineStr">
        <is>
          <t>társadalmilag felelős befektetés</t>
        </is>
      </c>
      <c r="AO272" t="inlineStr">
        <is>
          <t>3</t>
        </is>
      </c>
      <c r="AP272" t="inlineStr">
        <is>
          <t/>
        </is>
      </c>
      <c r="AQ272" t="inlineStr">
        <is>
          <t>Investimento socialmente responsabile|ISR|Investimenti sostenibili e responsabili</t>
        </is>
      </c>
      <c r="AR272" t="inlineStr">
        <is>
          <t>4|4|4</t>
        </is>
      </c>
      <c r="AS272" t="inlineStr">
        <is>
          <t>||</t>
        </is>
      </c>
      <c r="AT272" t="inlineStr">
        <is>
          <t>tvarios ir atsakingos investicijos</t>
        </is>
      </c>
      <c r="AU272" t="inlineStr">
        <is>
          <t>3</t>
        </is>
      </c>
      <c r="AV272" t="inlineStr">
        <is>
          <t/>
        </is>
      </c>
      <c r="AW272" t="inlineStr">
        <is>
          <t>ilgtspējīgas un atbildīgas investīcijas</t>
        </is>
      </c>
      <c r="AX272" t="inlineStr">
        <is>
          <t>3</t>
        </is>
      </c>
      <c r="AY272" t="inlineStr">
        <is>
          <t/>
        </is>
      </c>
      <c r="AZ272" t="inlineStr">
        <is>
          <t/>
        </is>
      </c>
      <c r="BA272" t="inlineStr">
        <is>
          <t/>
        </is>
      </c>
      <c r="BB272" t="inlineStr">
        <is>
          <t/>
        </is>
      </c>
      <c r="BC272" t="inlineStr">
        <is>
          <t/>
        </is>
      </c>
      <c r="BD272" t="inlineStr">
        <is>
          <t/>
        </is>
      </c>
      <c r="BE272" t="inlineStr">
        <is>
          <t/>
        </is>
      </c>
      <c r="BF272" t="inlineStr">
        <is>
          <t>zrównoważone odpowiedzialne inwestowanie</t>
        </is>
      </c>
      <c r="BG272" t="inlineStr">
        <is>
          <t>2</t>
        </is>
      </c>
      <c r="BH272" t="inlineStr">
        <is>
          <t/>
        </is>
      </c>
      <c r="BI272" t="inlineStr">
        <is>
          <t>investimento socialmente responsável|ISR</t>
        </is>
      </c>
      <c r="BJ272" t="inlineStr">
        <is>
          <t>2|2</t>
        </is>
      </c>
      <c r="BK272" t="inlineStr">
        <is>
          <t>|</t>
        </is>
      </c>
      <c r="BL272" t="inlineStr">
        <is>
          <t>investiții sustenabile și responsabile</t>
        </is>
      </c>
      <c r="BM272" t="inlineStr">
        <is>
          <t>3</t>
        </is>
      </c>
      <c r="BN272" t="inlineStr">
        <is>
          <t/>
        </is>
      </c>
      <c r="BO272" t="inlineStr">
        <is>
          <t>udržateľné a zodpovedné investovanie|SRI</t>
        </is>
      </c>
      <c r="BP272" t="inlineStr">
        <is>
          <t>3|3</t>
        </is>
      </c>
      <c r="BQ272" t="inlineStr">
        <is>
          <t>|</t>
        </is>
      </c>
      <c r="BR272" t="inlineStr">
        <is>
          <t>trajnostne in etične naložbe</t>
        </is>
      </c>
      <c r="BS272" t="inlineStr">
        <is>
          <t>3</t>
        </is>
      </c>
      <c r="BT272" t="inlineStr">
        <is>
          <t/>
        </is>
      </c>
      <c r="BU272" t="inlineStr">
        <is>
          <t>hållbar och ansvarsfull investering</t>
        </is>
      </c>
      <c r="BV272" t="inlineStr">
        <is>
          <t>1</t>
        </is>
      </c>
      <c r="BW272" t="inlineStr">
        <is>
          <t/>
        </is>
      </c>
      <c r="BX272" t="inlineStr">
        <is>
          <t>инвестиране, което е съобразено с въздействието на инвестициите върху обществото</t>
        </is>
      </c>
      <c r="BY272" t="inlineStr">
        <is>
          <t>investiční rozhodování, které kombinuje finanční faktory s faktory etickými, environmentálními a sociálními</t>
        </is>
      </c>
      <c r="BZ272" t="inlineStr">
        <is>
          <t>når der inddrages miljømæssige, sociale og ledelsesmæssige hensyn i investeringer</t>
        </is>
      </c>
      <c r="CA272" t="inlineStr">
        <is>
          <t>nachhaltiges, verantwortliches, ethisches, soziales, ökologisches Investment und alle anderen Anlageprozesse, die in ihre Finanzanalyse den Einfluss von ESG-Kriterien einbeziehen</t>
        </is>
      </c>
      <c r="CB272" t="inlineStr">
        <is>
          <t>ποιοτική βιώσιμη και υπεύθυνη επενδυτική στρατηγική...προώθηση κοινωνικών και περιβαλλοντικών διαδικασιών και πρακτικών...αξιολόγηση της κοινωνικής και περιβαλλοντικής επίδοσης των εταιρειών στην επιλογή χαρτοφυλακίου</t>
        </is>
      </c>
      <c r="CC272" t="inlineStr">
        <is>
          <t>investing that applies sustainable development principles to financial investments, incorporating support for activities with a strong social and/or environmental value</t>
        </is>
      </c>
      <c r="CD272" t="inlineStr">
        <is>
          <t>Filosofía
de inversión que desde una aproximación a largo plazo integra los criterios
ambientales, sociales y de gobernanza en el proceso de estudio, análisis y
selección de valores de una cartera de inversión.</t>
        </is>
      </c>
      <c r="CE272" t="inlineStr">
        <is>
          <t/>
        </is>
      </c>
      <c r="CF272" t="inlineStr">
        <is>
          <t>sijoittaminen, joka ottaa huomioon ympäristönäkökohdat ja sosiaaliseen vastuuseen sekä hyvään hallintotapaan liittyvät kriteerit varainhoidossa ja sijoituspäätöksissä</t>
        </is>
      </c>
      <c r="CG272" t="inlineStr">
        <is>
          <t>C'est l’application du développement durable aux placements financiers. Autrement dit, c’est une forme de placement qui prend en compte des critères liés à l’Environnement, au Social et à la Gouvernance et, bien sûr, des critères financiers classiques.</t>
        </is>
      </c>
      <c r="CH272" t="inlineStr">
        <is>
          <t/>
        </is>
      </c>
      <c r="CI272" t="inlineStr">
        <is>
          <t>investiranje u organizacije koje udovoljavaju kriterijima brige za društvo i okoliš</t>
        </is>
      </c>
      <c r="CJ272" t="inlineStr">
        <is>
          <t/>
        </is>
      </c>
      <c r="CK272" t="inlineStr">
        <is>
          <t>"Gli investimenti sostenibili e responsabilisono definiti come l’applicazione del concettodi sviluppo sostenibile all’attività di gestionepatrimoniale."</t>
        </is>
      </c>
      <c r="CL272" t="inlineStr">
        <is>
          <t>investavimas laikantis tvaraus vystymosi principų, akcentuojant socialinį ir aplinkosauginį naudingumą</t>
        </is>
      </c>
      <c r="CM272" t="inlineStr">
        <is>
          <t/>
        </is>
      </c>
      <c r="CN272" t="inlineStr">
        <is>
          <t/>
        </is>
      </c>
      <c r="CO272" t="inlineStr">
        <is>
          <t/>
        </is>
      </c>
      <c r="CP272" t="inlineStr">
        <is>
          <t>ogólna koncepcja obejmująca zrównoważone inwestycje, etyczne inwestycje, bądź też odpowiedzialne inwestycje, które łączą cele finansowe inwestora z jego troską o kwestie społeczne, środowiskowe i związane z ładem korporacyjnym</t>
        </is>
      </c>
      <c r="CQ272" t="inlineStr">
        <is>
          <t>Investimento que tem em conta, para além dos resultados financeiros para o investidor, considerações ambientais, práticas de responsabilidade social e padrões éticos para selecionar as empresas participantes dos fundos de investimento.</t>
        </is>
      </c>
      <c r="CR272" t="inlineStr">
        <is>
          <t>o formă de investiție care ține cont de criteriile legate de mediu, sociale și de guvernare și de criteriile financiare convenționale</t>
        </is>
      </c>
      <c r="CS272" t="inlineStr">
        <is>
          <t>investičné
rozhodovanie, pri ktorom sa kombinujú finančné faktory so sociálnymi,
environmentálnymi
a etickými faktormi, ako aj s konceptom udržateľného rastu</t>
        </is>
      </c>
      <c r="CT272" t="inlineStr">
        <is>
          <t/>
        </is>
      </c>
      <c r="CU272" t="inlineStr">
        <is>
          <t>handlar om att nå en långsiktigt hållbar utveckling som tar hänsyn till kommande generationer [...] Miljö, energi och klimatfrågor står ofta i fokus, liksom mänskliga rättigheter, arbetsmiljöfrågor, antikorruption och god affärsetik.</t>
        </is>
      </c>
    </row>
    <row r="273">
      <c r="A273" s="1" t="str">
        <f>HYPERLINK("https://iate.europa.eu/entry/result/3571256/all", "3571256")</f>
        <v>3571256</v>
      </c>
      <c r="B273" t="inlineStr">
        <is>
          <t>FINANCE</t>
        </is>
      </c>
      <c r="C273" t="inlineStr">
        <is>
          <t>FINANCE</t>
        </is>
      </c>
      <c r="D273" t="inlineStr">
        <is>
          <t/>
        </is>
      </c>
      <c r="E273" t="inlineStr">
        <is>
          <t/>
        </is>
      </c>
      <c r="F273" t="inlineStr">
        <is>
          <t/>
        </is>
      </c>
      <c r="G273" t="inlineStr">
        <is>
          <t/>
        </is>
      </c>
      <c r="H273" t="inlineStr">
        <is>
          <t/>
        </is>
      </c>
      <c r="I273" t="inlineStr">
        <is>
          <t/>
        </is>
      </c>
      <c r="J273" t="inlineStr">
        <is>
          <t/>
        </is>
      </c>
      <c r="K273" t="inlineStr">
        <is>
          <t/>
        </is>
      </c>
      <c r="L273" t="inlineStr">
        <is>
          <t/>
        </is>
      </c>
      <c r="M273" t="inlineStr">
        <is>
          <t>aggressive Finanzierungspraktik|missbräuchliche Praktik im Kreditwesen|missbräuchliche Kreditpraktik|unfaire Finanzierungspraktik</t>
        </is>
      </c>
      <c r="N273" t="inlineStr">
        <is>
          <t>3|3|3|2</t>
        </is>
      </c>
      <c r="O273" t="inlineStr">
        <is>
          <t>|||</t>
        </is>
      </c>
      <c r="P273" t="inlineStr">
        <is>
          <t>επιθετική πρακτική δανεισμού</t>
        </is>
      </c>
      <c r="Q273" t="inlineStr">
        <is>
          <t>3</t>
        </is>
      </c>
      <c r="R273" t="inlineStr">
        <is>
          <t/>
        </is>
      </c>
      <c r="S273" t="inlineStr">
        <is>
          <t>predatory lending|predatory lending practice</t>
        </is>
      </c>
      <c r="T273" t="inlineStr">
        <is>
          <t>3|3</t>
        </is>
      </c>
      <c r="U273" t="inlineStr">
        <is>
          <t>|</t>
        </is>
      </c>
      <c r="V273" t="inlineStr">
        <is>
          <t>préstamo predatorio|préstamo abusivo|préstamo usurario</t>
        </is>
      </c>
      <c r="W273" t="inlineStr">
        <is>
          <t>2|2|3</t>
        </is>
      </c>
      <c r="X273" t="inlineStr">
        <is>
          <t>||</t>
        </is>
      </c>
      <c r="Y273" t="inlineStr">
        <is>
          <t/>
        </is>
      </c>
      <c r="Z273" t="inlineStr">
        <is>
          <t/>
        </is>
      </c>
      <c r="AA273" t="inlineStr">
        <is>
          <t/>
        </is>
      </c>
      <c r="AB273" t="inlineStr">
        <is>
          <t/>
        </is>
      </c>
      <c r="AC273" t="inlineStr">
        <is>
          <t/>
        </is>
      </c>
      <c r="AD273" t="inlineStr">
        <is>
          <t/>
        </is>
      </c>
      <c r="AE273" t="inlineStr">
        <is>
          <t>pratique de prêt abusive|pratique de prêt prédatrice|pratique de crédit prédatrice</t>
        </is>
      </c>
      <c r="AF273" t="inlineStr">
        <is>
          <t>3|3|3</t>
        </is>
      </c>
      <c r="AG273" t="inlineStr">
        <is>
          <t>||</t>
        </is>
      </c>
      <c r="AH273" t="inlineStr">
        <is>
          <t/>
        </is>
      </c>
      <c r="AI273" t="inlineStr">
        <is>
          <t/>
        </is>
      </c>
      <c r="AJ273" t="inlineStr">
        <is>
          <t/>
        </is>
      </c>
      <c r="AK273" t="inlineStr">
        <is>
          <t>predatorsko pozajmljivanje|predatorsko kreditiranje</t>
        </is>
      </c>
      <c r="AL273" t="inlineStr">
        <is>
          <t>3|2</t>
        </is>
      </c>
      <c r="AM273" t="inlineStr">
        <is>
          <t>|</t>
        </is>
      </c>
      <c r="AN273" t="inlineStr">
        <is>
          <t>ragadozó hitelezés</t>
        </is>
      </c>
      <c r="AO273" t="inlineStr">
        <is>
          <t>3</t>
        </is>
      </c>
      <c r="AP273" t="inlineStr">
        <is>
          <t/>
        </is>
      </c>
      <c r="AQ273" t="inlineStr">
        <is>
          <t>prestito predatorio</t>
        </is>
      </c>
      <c r="AR273" t="inlineStr">
        <is>
          <t>3</t>
        </is>
      </c>
      <c r="AS273" t="inlineStr">
        <is>
          <t/>
        </is>
      </c>
      <c r="AT273" t="inlineStr">
        <is>
          <t/>
        </is>
      </c>
      <c r="AU273" t="inlineStr">
        <is>
          <t/>
        </is>
      </c>
      <c r="AV273" t="inlineStr">
        <is>
          <t/>
        </is>
      </c>
      <c r="AW273" t="inlineStr">
        <is>
          <t/>
        </is>
      </c>
      <c r="AX273" t="inlineStr">
        <is>
          <t/>
        </is>
      </c>
      <c r="AY273" t="inlineStr">
        <is>
          <t/>
        </is>
      </c>
      <c r="AZ273" t="inlineStr">
        <is>
          <t/>
        </is>
      </c>
      <c r="BA273" t="inlineStr">
        <is>
          <t/>
        </is>
      </c>
      <c r="BB273" t="inlineStr">
        <is>
          <t/>
        </is>
      </c>
      <c r="BC273" t="inlineStr">
        <is>
          <t/>
        </is>
      </c>
      <c r="BD273" t="inlineStr">
        <is>
          <t/>
        </is>
      </c>
      <c r="BE273" t="inlineStr">
        <is>
          <t/>
        </is>
      </c>
      <c r="BF273" t="inlineStr">
        <is>
          <t>żerowanie na kredytobiorcach</t>
        </is>
      </c>
      <c r="BG273" t="inlineStr">
        <is>
          <t>3</t>
        </is>
      </c>
      <c r="BH273" t="inlineStr">
        <is>
          <t/>
        </is>
      </c>
      <c r="BI273" t="inlineStr">
        <is>
          <t>empréstimo predatório</t>
        </is>
      </c>
      <c r="BJ273" t="inlineStr">
        <is>
          <t>3</t>
        </is>
      </c>
      <c r="BK273" t="inlineStr">
        <is>
          <t/>
        </is>
      </c>
      <c r="BL273" t="inlineStr">
        <is>
          <t>practică agresivă în materie de creditare</t>
        </is>
      </c>
      <c r="BM273" t="inlineStr">
        <is>
          <t>3</t>
        </is>
      </c>
      <c r="BN273" t="inlineStr">
        <is>
          <t/>
        </is>
      </c>
      <c r="BO273" t="inlineStr">
        <is>
          <t/>
        </is>
      </c>
      <c r="BP273" t="inlineStr">
        <is>
          <t/>
        </is>
      </c>
      <c r="BQ273" t="inlineStr">
        <is>
          <t/>
        </is>
      </c>
      <c r="BR273" t="inlineStr">
        <is>
          <t>oderuška posojila</t>
        </is>
      </c>
      <c r="BS273" t="inlineStr">
        <is>
          <t>3</t>
        </is>
      </c>
      <c r="BT273" t="inlineStr">
        <is>
          <t/>
        </is>
      </c>
      <c r="BU273" t="inlineStr">
        <is>
          <t/>
        </is>
      </c>
      <c r="BV273" t="inlineStr">
        <is>
          <t/>
        </is>
      </c>
      <c r="BW273" t="inlineStr">
        <is>
          <t/>
        </is>
      </c>
      <c r="BX273" t="inlineStr">
        <is>
          <t/>
        </is>
      </c>
      <c r="BY273" t="inlineStr">
        <is>
          <t/>
        </is>
      </c>
      <c r="BZ273" t="inlineStr">
        <is>
          <t/>
        </is>
      </c>
      <c r="CA273" t="inlineStr">
        <is>
          <t>räuberische Praktiken und Wucher in Verbindung mit kriminellen Zinspraktiken, wozu u.a. regelwidrige Kredite an Verbraucher und Haushalte zählen, deren finanzielle Schwierigkeiten die Grenzen einer vertretbaren Verschuldung überschritten haben</t>
        </is>
      </c>
      <c r="CB273" t="inlineStr">
        <is>
          <t>χορήγηση ενός δανείου,
προκειμένου να τεθεί ο δανειζόμενος σε θέση που μπορεί κάποιος να τον
εκμεταλλευτεί ή να αποκτήσει πλεονέκτημα έναντι αυτού</t>
        </is>
      </c>
      <c r="CC273" t="inlineStr">
        <is>
          <t>any lending practice that imposes unfair or abusive loan terms on a borrower</t>
        </is>
      </c>
      <c r="CD273" t="inlineStr">
        <is>
          <t>Todo contrato de préstamo en que se estipule un
interés notablemente superior al normal del dinero y manifiestamente
desproporcionado con las circunstancias del caso o en condiciones tales que
resulte aquél leonino, habiendo motivos para estimar que ha sido aceptado por
el prestatario a causa de su situación angustiosa, de su inexperiencia o de lo
limitado de sus facultades mentales.</t>
        </is>
      </c>
      <c r="CE273" t="inlineStr">
        <is>
          <t/>
        </is>
      </c>
      <c r="CF273" t="inlineStr">
        <is>
          <t/>
        </is>
      </c>
      <c r="CG273" t="inlineStr">
        <is>
          <t>ensemble de pratiques de prêt qu’on peut qualifier de frauduleuses, déloyales ou inéquitables, par exemple parce qu’elles ne tiennent pas compte de la capacité de remboursement de l’emprunteur, proposent des prêts dépourvus de garantie ou recourent à la tromperie pour obtenir la souscription du prêt</t>
        </is>
      </c>
      <c r="CH273" t="inlineStr">
        <is>
          <t/>
        </is>
      </c>
      <c r="CI273" t="inlineStr">
        <is>
          <t/>
        </is>
      </c>
      <c r="CJ273" t="inlineStr">
        <is>
          <t>a hitelezőnek a megtévesztett hitelfelvevő kárára jelentős előnyöket biztosító magatartás</t>
        </is>
      </c>
      <c r="CK273" t="inlineStr">
        <is>
          <t>pratica di concessione del credito che si basa su una serie di clausole contrattuali particolarmente inique per colui che sottoscrive il credito</t>
        </is>
      </c>
      <c r="CL273" t="inlineStr">
        <is>
          <t/>
        </is>
      </c>
      <c r="CM273" t="inlineStr">
        <is>
          <t/>
        </is>
      </c>
      <c r="CN273" t="inlineStr">
        <is>
          <t/>
        </is>
      </c>
      <c r="CO273" t="inlineStr">
        <is>
          <t/>
        </is>
      </c>
      <c r="CP273" t="inlineStr">
        <is>
          <t>sytuacja, w której instytucje kredytujące wykorzystują bezbronność kredytobiorcy (tj. potrzebę uzyskania dostępu do środków finansowych, naiwność, brak alternatyw itd.) w celu wzbogacenia się</t>
        </is>
      </c>
      <c r="CQ273" t="inlineStr">
        <is>
          <t>Estipulação, sobre os mutuários, de condições de empréstimo
abusivas ou injustas, através de estratégias de venda agressivas ou pela
concessão de empréstimos cujas condições, eventualmente, prejudicarão os
mutuários</t>
        </is>
      </c>
      <c r="CR273" t="inlineStr">
        <is>
          <t>practici în domeniul creditării care contravin normelor, profitul prestatorului decurgând din nerespectarea deontologiei profesionale, din aplicarea unor clauze abuzive, din lipsa de transparență a condițiilor sau din presiunea exercitată în sensul supralicitării garanțiilor cerute</t>
        </is>
      </c>
      <c r="CS273" t="inlineStr">
        <is>
          <t/>
        </is>
      </c>
      <c r="CT273" t="inlineStr">
        <is>
          <t>posojilna praksa, ki da posojilojemalcu
nepoštene ali brutalne posojilne pogoje</t>
        </is>
      </c>
      <c r="CU273" t="inlineStr">
        <is>
          <t/>
        </is>
      </c>
    </row>
    <row r="274">
      <c r="A274" s="1" t="str">
        <f>HYPERLINK("https://iate.europa.eu/entry/result/924528/all", "924528")</f>
        <v>924528</v>
      </c>
      <c r="B274" t="inlineStr">
        <is>
          <t>FINANCE;INTERNATIONAL RELATIONS</t>
        </is>
      </c>
      <c r="C274" t="inlineStr">
        <is>
          <t>FINANCE|budget;INTERNATIONAL RELATIONS|cooperation policy;FINANCE</t>
        </is>
      </c>
      <c r="D274" t="inlineStr">
        <is>
          <t>oбединено финансиране</t>
        </is>
      </c>
      <c r="E274" t="inlineStr">
        <is>
          <t>3</t>
        </is>
      </c>
      <c r="F274" t="inlineStr">
        <is>
          <t/>
        </is>
      </c>
      <c r="G274" t="inlineStr">
        <is>
          <t>společné financování</t>
        </is>
      </c>
      <c r="H274" t="inlineStr">
        <is>
          <t>2</t>
        </is>
      </c>
      <c r="I274" t="inlineStr">
        <is>
          <t/>
        </is>
      </c>
      <c r="J274" t="inlineStr">
        <is>
          <t>fælles finansiering</t>
        </is>
      </c>
      <c r="K274" t="inlineStr">
        <is>
          <t>3</t>
        </is>
      </c>
      <c r="L274" t="inlineStr">
        <is>
          <t/>
        </is>
      </c>
      <c r="M274" t="inlineStr">
        <is>
          <t>Ressourcenzusammenlegung</t>
        </is>
      </c>
      <c r="N274" t="inlineStr">
        <is>
          <t>3</t>
        </is>
      </c>
      <c r="O274" t="inlineStr">
        <is>
          <t/>
        </is>
      </c>
      <c r="P274" t="inlineStr">
        <is>
          <t>ομαδική χρηματοδότηση</t>
        </is>
      </c>
      <c r="Q274" t="inlineStr">
        <is>
          <t>3</t>
        </is>
      </c>
      <c r="R274" t="inlineStr">
        <is>
          <t/>
        </is>
      </c>
      <c r="S274" t="inlineStr">
        <is>
          <t>pooled funding|pool funding</t>
        </is>
      </c>
      <c r="T274" t="inlineStr">
        <is>
          <t>3|3</t>
        </is>
      </c>
      <c r="U274" t="inlineStr">
        <is>
          <t>|</t>
        </is>
      </c>
      <c r="V274" t="inlineStr">
        <is>
          <t>financiación mancomunada|financiación conjunta</t>
        </is>
      </c>
      <c r="W274" t="inlineStr">
        <is>
          <t>3|4</t>
        </is>
      </c>
      <c r="X274" t="inlineStr">
        <is>
          <t>|</t>
        </is>
      </c>
      <c r="Y274" t="inlineStr">
        <is>
          <t>ühisrahastamine</t>
        </is>
      </c>
      <c r="Z274" t="inlineStr">
        <is>
          <t>3</t>
        </is>
      </c>
      <c r="AA274" t="inlineStr">
        <is>
          <t/>
        </is>
      </c>
      <c r="AB274" t="inlineStr">
        <is>
          <t>poolirahoitus|rahoituspooli</t>
        </is>
      </c>
      <c r="AC274" t="inlineStr">
        <is>
          <t>3|3</t>
        </is>
      </c>
      <c r="AD274" t="inlineStr">
        <is>
          <t>|</t>
        </is>
      </c>
      <c r="AE274" t="inlineStr">
        <is>
          <t>financement commun|financement groupé</t>
        </is>
      </c>
      <c r="AF274" t="inlineStr">
        <is>
          <t>3|3</t>
        </is>
      </c>
      <c r="AG274" t="inlineStr">
        <is>
          <t>|</t>
        </is>
      </c>
      <c r="AH274" t="inlineStr">
        <is>
          <t>cistiú comhthiomsaithe</t>
        </is>
      </c>
      <c r="AI274" t="inlineStr">
        <is>
          <t>3</t>
        </is>
      </c>
      <c r="AJ274" t="inlineStr">
        <is>
          <t/>
        </is>
      </c>
      <c r="AK274" t="inlineStr">
        <is>
          <t>financiranje iz udruženih sredstava</t>
        </is>
      </c>
      <c r="AL274" t="inlineStr">
        <is>
          <t>4</t>
        </is>
      </c>
      <c r="AM274" t="inlineStr">
        <is>
          <t/>
        </is>
      </c>
      <c r="AN274" t="inlineStr">
        <is>
          <t/>
        </is>
      </c>
      <c r="AO274" t="inlineStr">
        <is>
          <t/>
        </is>
      </c>
      <c r="AP274" t="inlineStr">
        <is>
          <t/>
        </is>
      </c>
      <c r="AQ274" t="inlineStr">
        <is>
          <t/>
        </is>
      </c>
      <c r="AR274" t="inlineStr">
        <is>
          <t/>
        </is>
      </c>
      <c r="AS274" t="inlineStr">
        <is>
          <t/>
        </is>
      </c>
      <c r="AT274" t="inlineStr">
        <is>
          <t/>
        </is>
      </c>
      <c r="AU274" t="inlineStr">
        <is>
          <t/>
        </is>
      </c>
      <c r="AV274" t="inlineStr">
        <is>
          <t/>
        </is>
      </c>
      <c r="AW274" t="inlineStr">
        <is>
          <t>kopfinansēšana</t>
        </is>
      </c>
      <c r="AX274" t="inlineStr">
        <is>
          <t>3</t>
        </is>
      </c>
      <c r="AY274" t="inlineStr">
        <is>
          <t/>
        </is>
      </c>
      <c r="AZ274" t="inlineStr">
        <is>
          <t>finanzjament kollettiv</t>
        </is>
      </c>
      <c r="BA274" t="inlineStr">
        <is>
          <t>3</t>
        </is>
      </c>
      <c r="BB274" t="inlineStr">
        <is>
          <t/>
        </is>
      </c>
      <c r="BC274" t="inlineStr">
        <is>
          <t>gepoolde financiering</t>
        </is>
      </c>
      <c r="BD274" t="inlineStr">
        <is>
          <t>2</t>
        </is>
      </c>
      <c r="BE274" t="inlineStr">
        <is>
          <t/>
        </is>
      </c>
      <c r="BF274" t="inlineStr">
        <is>
          <t>finansowanie zbiorowe</t>
        </is>
      </c>
      <c r="BG274" t="inlineStr">
        <is>
          <t>3</t>
        </is>
      </c>
      <c r="BH274" t="inlineStr">
        <is>
          <t/>
        </is>
      </c>
      <c r="BI274" t="inlineStr">
        <is>
          <t>financiamento comum</t>
        </is>
      </c>
      <c r="BJ274" t="inlineStr">
        <is>
          <t>2</t>
        </is>
      </c>
      <c r="BK274" t="inlineStr">
        <is>
          <t/>
        </is>
      </c>
      <c r="BL274" t="inlineStr">
        <is>
          <t>fond cu donatori multipli</t>
        </is>
      </c>
      <c r="BM274" t="inlineStr">
        <is>
          <t>3</t>
        </is>
      </c>
      <c r="BN274" t="inlineStr">
        <is>
          <t/>
        </is>
      </c>
      <c r="BO274" t="inlineStr">
        <is>
          <t/>
        </is>
      </c>
      <c r="BP274" t="inlineStr">
        <is>
          <t/>
        </is>
      </c>
      <c r="BQ274" t="inlineStr">
        <is>
          <t/>
        </is>
      </c>
      <c r="BR274" t="inlineStr">
        <is>
          <t>skupno financiranje</t>
        </is>
      </c>
      <c r="BS274" t="inlineStr">
        <is>
          <t>2</t>
        </is>
      </c>
      <c r="BT274" t="inlineStr">
        <is>
          <t/>
        </is>
      </c>
      <c r="BU274" t="inlineStr">
        <is>
          <t>samlad finansiering</t>
        </is>
      </c>
      <c r="BV274" t="inlineStr">
        <is>
          <t>2</t>
        </is>
      </c>
      <c r="BW274" t="inlineStr">
        <is>
          <t/>
        </is>
      </c>
      <c r="BX274" t="inlineStr">
        <is>
          <t>механизъм за финансиране, при който два или повече донори съвместно финансират програма или дейност на базата на съвместно договорени цели и формати на докладване</t>
        </is>
      </c>
      <c r="BY274" t="inlineStr">
        <is>
          <t/>
        </is>
      </c>
      <c r="BZ274" t="inlineStr">
        <is>
          <t>finansieringsmekanisme hvor to eller flere donorer bidrager til en puljefond, som finansierer bestemte formål i overensstemmelse med aftalte betingelser og rapporteringsformer</t>
        </is>
      </c>
      <c r="CA274" t="inlineStr">
        <is>
          <t/>
        </is>
      </c>
      <c r="CB274" t="inlineStr">
        <is>
          <t/>
        </is>
      </c>
      <c r="CC274" t="inlineStr">
        <is>
          <t/>
        </is>
      </c>
      <c r="CD274" t="inlineStr">
        <is>
          <t>Fondo creado a partir de las contribuciones de diferentes organismos externos y, en algunos casos, de los gobiernos, con el fin de sufragar una serie de líneas presupuestarias o actividades consideradas subvencionables en apoyo de un programa sectorial.</t>
        </is>
      </c>
      <c r="CE274" t="inlineStr">
        <is>
          <t/>
        </is>
      </c>
      <c r="CF274" t="inlineStr">
        <is>
          <t/>
        </is>
      </c>
      <c r="CG274" t="inlineStr">
        <is>
          <t/>
        </is>
      </c>
      <c r="CH274" t="inlineStr">
        <is>
          <t/>
        </is>
      </c>
      <c r="CI274" t="inlineStr">
        <is>
          <t/>
        </is>
      </c>
      <c r="CJ274" t="inlineStr">
        <is>
          <t/>
        </is>
      </c>
      <c r="CK274" t="inlineStr">
        <is>
          <t/>
        </is>
      </c>
      <c r="CL274" t="inlineStr">
        <is>
          <t/>
        </is>
      </c>
      <c r="CM274" t="inlineStr">
        <is>
          <t/>
        </is>
      </c>
      <c r="CN274" t="inlineStr">
        <is>
          <t/>
        </is>
      </c>
      <c r="CO274" t="inlineStr">
        <is>
          <t/>
        </is>
      </c>
      <c r="CP274" t="inlineStr">
        <is>
          <t>mechanizm polegający na współfinansowaniu działania lub programu przez co najmniej dwa podmioty na podstawie wspólnie uzgodnionych celów oraz form sprawozdawczości</t>
        </is>
      </c>
      <c r="CQ274" t="inlineStr">
        <is>
          <t/>
        </is>
      </c>
      <c r="CR274" t="inlineStr">
        <is>
          <t/>
        </is>
      </c>
      <c r="CS274" t="inlineStr">
        <is>
          <t/>
        </is>
      </c>
      <c r="CT274" t="inlineStr">
        <is>
          <t/>
        </is>
      </c>
      <c r="CU274" t="inlineStr">
        <is>
          <t/>
        </is>
      </c>
    </row>
    <row r="275">
      <c r="A275" s="1" t="str">
        <f>HYPERLINK("https://iate.europa.eu/entry/result/909330/all", "909330")</f>
        <v>909330</v>
      </c>
      <c r="B275" t="inlineStr">
        <is>
          <t>FINANCE</t>
        </is>
      </c>
      <c r="C275" t="inlineStr">
        <is>
          <t>FINANCE|free movement of capital|financial market</t>
        </is>
      </c>
      <c r="D275" t="inlineStr">
        <is>
          <t>бизнес ангел</t>
        </is>
      </c>
      <c r="E275" t="inlineStr">
        <is>
          <t>3</t>
        </is>
      </c>
      <c r="F275" t="inlineStr">
        <is>
          <t/>
        </is>
      </c>
      <c r="G275" t="inlineStr">
        <is>
          <t>andělský investor|obchodní anděl|podnikatelský anděl</t>
        </is>
      </c>
      <c r="H275" t="inlineStr">
        <is>
          <t>2|2|2</t>
        </is>
      </c>
      <c r="I275" t="inlineStr">
        <is>
          <t>||</t>
        </is>
      </c>
      <c r="J275" t="inlineStr">
        <is>
          <t>business angel</t>
        </is>
      </c>
      <c r="K275" t="inlineStr">
        <is>
          <t>3</t>
        </is>
      </c>
      <c r="L275" t="inlineStr">
        <is>
          <t/>
        </is>
      </c>
      <c r="M275" t="inlineStr">
        <is>
          <t>Business Angel</t>
        </is>
      </c>
      <c r="N275" t="inlineStr">
        <is>
          <t>3</t>
        </is>
      </c>
      <c r="O275" t="inlineStr">
        <is>
          <t/>
        </is>
      </c>
      <c r="P275" t="inlineStr">
        <is>
          <t>επιχειρηματικός άγγελος|επενδυτικός άγγελος</t>
        </is>
      </c>
      <c r="Q275" t="inlineStr">
        <is>
          <t>4|3</t>
        </is>
      </c>
      <c r="R275" t="inlineStr">
        <is>
          <t>|</t>
        </is>
      </c>
      <c r="S275" t="inlineStr">
        <is>
          <t>angel investor|business angel|angel|informal investor</t>
        </is>
      </c>
      <c r="T275" t="inlineStr">
        <is>
          <t>3|4|3|3</t>
        </is>
      </c>
      <c r="U275" t="inlineStr">
        <is>
          <t>|||</t>
        </is>
      </c>
      <c r="V275" t="inlineStr">
        <is>
          <t>inversor providencial</t>
        </is>
      </c>
      <c r="W275" t="inlineStr">
        <is>
          <t>3</t>
        </is>
      </c>
      <c r="X275" t="inlineStr">
        <is>
          <t/>
        </is>
      </c>
      <c r="Y275" t="inlineStr">
        <is>
          <t>äriingel</t>
        </is>
      </c>
      <c r="Z275" t="inlineStr">
        <is>
          <t>3</t>
        </is>
      </c>
      <c r="AA275" t="inlineStr">
        <is>
          <t/>
        </is>
      </c>
      <c r="AB275" t="inlineStr">
        <is>
          <t>enkelisijoittaja|bisnesenkeli</t>
        </is>
      </c>
      <c r="AC275" t="inlineStr">
        <is>
          <t>3|3</t>
        </is>
      </c>
      <c r="AD275" t="inlineStr">
        <is>
          <t>|</t>
        </is>
      </c>
      <c r="AE275" t="inlineStr">
        <is>
          <t>investisseur individuel|investisseur providentiel|investisseur privé</t>
        </is>
      </c>
      <c r="AF275" t="inlineStr">
        <is>
          <t>2|3|2</t>
        </is>
      </c>
      <c r="AG275" t="inlineStr">
        <is>
          <t>||</t>
        </is>
      </c>
      <c r="AH275" t="inlineStr">
        <is>
          <t>aingeal gnó</t>
        </is>
      </c>
      <c r="AI275" t="inlineStr">
        <is>
          <t>3</t>
        </is>
      </c>
      <c r="AJ275" t="inlineStr">
        <is>
          <t/>
        </is>
      </c>
      <c r="AK275" t="inlineStr">
        <is>
          <t>poslovni anđeo|anđeo ulagač</t>
        </is>
      </c>
      <c r="AL275" t="inlineStr">
        <is>
          <t>2|2</t>
        </is>
      </c>
      <c r="AM275" t="inlineStr">
        <is>
          <t>|</t>
        </is>
      </c>
      <c r="AN275" t="inlineStr">
        <is>
          <t>informális befektető|üzleti angyal|informális kockázatitőke-befektető</t>
        </is>
      </c>
      <c r="AO275" t="inlineStr">
        <is>
          <t>4|4|4</t>
        </is>
      </c>
      <c r="AP275" t="inlineStr">
        <is>
          <t>||</t>
        </is>
      </c>
      <c r="AQ275" t="inlineStr">
        <is>
          <t>business angel|investitore informale</t>
        </is>
      </c>
      <c r="AR275" t="inlineStr">
        <is>
          <t>3|3</t>
        </is>
      </c>
      <c r="AS275" t="inlineStr">
        <is>
          <t>|</t>
        </is>
      </c>
      <c r="AT275" t="inlineStr">
        <is>
          <t>neformalus investuotojas|verslo angelas</t>
        </is>
      </c>
      <c r="AU275" t="inlineStr">
        <is>
          <t>4|3</t>
        </is>
      </c>
      <c r="AV275" t="inlineStr">
        <is>
          <t>preferred|admitted</t>
        </is>
      </c>
      <c r="AW275" t="inlineStr">
        <is>
          <t>komerceņģelis</t>
        </is>
      </c>
      <c r="AX275" t="inlineStr">
        <is>
          <t>2</t>
        </is>
      </c>
      <c r="AY275" t="inlineStr">
        <is>
          <t/>
        </is>
      </c>
      <c r="AZ275" t="inlineStr">
        <is>
          <t>investitur informali</t>
        </is>
      </c>
      <c r="BA275" t="inlineStr">
        <is>
          <t>3</t>
        </is>
      </c>
      <c r="BB275" t="inlineStr">
        <is>
          <t/>
        </is>
      </c>
      <c r="BC275" t="inlineStr">
        <is>
          <t>business angel|business angel</t>
        </is>
      </c>
      <c r="BD275" t="inlineStr">
        <is>
          <t>4|3</t>
        </is>
      </c>
      <c r="BE275" t="inlineStr">
        <is>
          <t>|</t>
        </is>
      </c>
      <c r="BF275" t="inlineStr">
        <is>
          <t>anioł biznesu</t>
        </is>
      </c>
      <c r="BG275" t="inlineStr">
        <is>
          <t>3</t>
        </is>
      </c>
      <c r="BH275" t="inlineStr">
        <is>
          <t/>
        </is>
      </c>
      <c r="BI275" t="inlineStr">
        <is>
          <t>anjo investidor|investidor providencial|investidor em capital de risco</t>
        </is>
      </c>
      <c r="BJ275" t="inlineStr">
        <is>
          <t>2|3|3</t>
        </is>
      </c>
      <c r="BK275" t="inlineStr">
        <is>
          <t>||</t>
        </is>
      </c>
      <c r="BL275" t="inlineStr">
        <is>
          <t>investitor providențial</t>
        </is>
      </c>
      <c r="BM275" t="inlineStr">
        <is>
          <t>3</t>
        </is>
      </c>
      <c r="BN275" t="inlineStr">
        <is>
          <t/>
        </is>
      </c>
      <c r="BO275" t="inlineStr">
        <is>
          <t>podnikateľský anjel</t>
        </is>
      </c>
      <c r="BP275" t="inlineStr">
        <is>
          <t>3</t>
        </is>
      </c>
      <c r="BQ275" t="inlineStr">
        <is>
          <t/>
        </is>
      </c>
      <c r="BR275" t="inlineStr">
        <is>
          <t>poslovni angel</t>
        </is>
      </c>
      <c r="BS275" t="inlineStr">
        <is>
          <t>3</t>
        </is>
      </c>
      <c r="BT275" t="inlineStr">
        <is>
          <t/>
        </is>
      </c>
      <c r="BU275" t="inlineStr">
        <is>
          <t>affärsängel</t>
        </is>
      </c>
      <c r="BV275" t="inlineStr">
        <is>
          <t>3</t>
        </is>
      </c>
      <c r="BW275" t="inlineStr">
        <is>
          <t/>
        </is>
      </c>
      <c r="BX275" t="inlineStr">
        <is>
          <t>предприемач, който влага капитали (и знания) в новосъздадени дружества или такива с по-необичайни или рискови проекти, в замяна на дял от печалбата и/или дялово участие, участие в управлението и др.</t>
        </is>
      </c>
      <c r="BY275" t="inlineStr">
        <is>
          <t>individuální investor využívající vlastní kapitál na financování perspektivních malých a středních podniků s výrazným růstovým potenciálem s cílem zhodnocení vložených prostředků</t>
        </is>
      </c>
      <c r="BZ275" t="inlineStr">
        <is>
          <t>Business Angels er individuelle, private investorer, der med kapitalinvesteringer kan hjælpe i virksomhedens tidlige udviklingsfase. En Business Angel kan dog først og fremmest være en værdifuld sparringspartner, der tilfører den nye virksomhed viden og erfaring inden for branchen.</t>
        </is>
      </c>
      <c r="CA275" t="inlineStr">
        <is>
          <t>Eine erfahrene Privatperson, meist mit Geschäftserfahrung, die einen Teil ihres Privatvermögens direkt in junge wachstumsorientierte und nicht börsennotierte Unternehmen investiert. Außerdem unterstützen die Business Angels die Unternehmer mit Know-how auf dem Gebiet der Geschäftsführung.</t>
        </is>
      </c>
      <c r="CB275" t="inlineStr">
        <is>
          <t>Στην ουσία, ένας επιχειρηματικός άγγελος είναι ένας μεμονωμένος επενδυτής ο οποίος παρέχει κεφάλαια για την ίδρυση μιας επιχείρησης, συνήθως με αντάλλαγμα μετατρέψιμου χρέους ή συμμετοχή στο μετοχικό κεφάλαιο του start-up.</t>
        </is>
      </c>
      <c r="CC275" t="inlineStr">
        <is>
          <t>A private individual who invests (part of his personal assets) in a start-up and also shares his personal (business management) experience with the entrepreneur. Investment often takes place in the early days of the investee business's existence. Genuine business angels are therefore experienced entrepreneurs themselves, who invest venture capital in exchange for stock and are personally involved in managing investee businesses.</t>
        </is>
      </c>
      <c r="CD275" t="inlineStr">
        <is>
          <t>1.- Un tipo especial de inversor informal, normalmente se trata de un empresario con éxito, que desea invertir en empresas de alto riesgo, de alto crecimiento en sus primeras etapas, y añade valor al proporcionar orientación empresarial práctica. 
&lt;br&gt;2.- Es un inversor, con desahogada situación económica y un punto de filantropía, que apoya con su propio capital (y a veces también con sus conocimientos y asesoría) a empresas incipientes o que atraviesan un período de crisis.</t>
        </is>
      </c>
      <c r="CE275" t="inlineStr">
        <is>
          <t>keskmisest jõukam kogenud ettevõtja, kes otsib oma vabale rahale kasumlikku ja põnevat väljundit. Ta on inimesena kõrge missioonitunde ja riskitaluvusega ning omab valmisolekut rahastada projekte nende varajases arengufaasis, kuhu riskikapital üldjuhtudel taha ei tule. Tal on oma tegevusvaldkonnas väga lai kontaktvõrgustik ning ta võib (aga ei pruugi) istuda mitme alustava ettevõtte juhatuses. Äriingel saab ettevõtjalt investeeringu ulatuses (vähemus)osaluse, kuhu ta panustab lisaks rahale ka oma oskusteabe, aja ning kontaktvõrgustiku.</t>
        </is>
      </c>
      <c r="CF275" t="inlineStr">
        <is>
          <t>yksityinen pääomasijoittaja, joka rahoittaa lupaavan ja innovatiivisen pk-yrityksen perustamista tai tukee sen kasvua ja usein osallistuu tukemansa yrityksen hallintoon ja kontaktiverkon luomiseen</t>
        </is>
      </c>
      <c r="CG275" t="inlineStr">
        <is>
          <t>"Particuliers qui investissent directement dans des entreprises nouvelles et en expansion qui ne sont pas cotées. Les Business Angels apportent généralement des financements en échange d'une participation en actions dans l'entreprise, mais peuvent également procurer d'autres financements à long terme." (7510/98, p. 31)</t>
        </is>
      </c>
      <c r="CH275" t="inlineStr">
        <is>
          <t/>
        </is>
      </c>
      <c r="CI275" t="inlineStr">
        <is>
          <t>ulagači koji ulažu prvenstveno u poslovne projekte u njihovoj ranijoj fazi</t>
        </is>
      </c>
      <c r="CJ275" t="inlineStr">
        <is>
          <t>"olyan befektető magánszemély, aki pénzt és szakértelmet is nyújt egy cégnek"</t>
        </is>
      </c>
      <c r="CK275" t="inlineStr">
        <is>
          <t>individuo privato con un elevato patrimonio netto che investe informalmente in aziende ancora piccole ma che hanno un elevato potenziale di crescita</t>
        </is>
      </c>
      <c r="CL275" t="inlineStr">
        <is>
          <t>turtingas privatus asmuo, tiesiogiai investuojantis į naujas ir augančias į oficialiuosius sąrašus neįtrauktas įmones (teikiantis parengiamojo etapo finansavimą) ir joms patariantis, paprastai mainais į įmonės akcinio kapitalo dalį</t>
        </is>
      </c>
      <c r="CM275" t="inlineStr">
        <is>
          <t>turīga privātpersona, kura atbalsta jaunu tehnoloģisku ideju realizāciju, piedaloties kā privātais investors uzņēmuma dibināšanā, proti, persona, kura sniedz palīdzību īstajā brīdī, nedarbojas sistemātiski un kuras mērķis nav peļņas gūšana, bet kura tomēr nav tikai labdaris, jo pretendē uz līdzekļu atgūšanu</t>
        </is>
      </c>
      <c r="CN275" t="inlineStr">
        <is>
          <t>Individwu għani, normalment imprenditur ta' esperjenza, li jipprovdi kapital u għarfien għall-bidu ta' impriża u ta' dan l-involviment jingħata ishma minnha.</t>
        </is>
      </c>
      <c r="CO275" t="inlineStr">
        <is>
          <t>individuen of groepen individuen die geregeld risicokapitaal beleggen en die aandelenkapitaal in niet-beursgenoteerde ondernemingen investeren</t>
        </is>
      </c>
      <c r="CP275" t="inlineStr">
        <is>
          <t>Szczególny typ inwestora prywatnego, który własne nadwyżki finansowe lokuje w nowe, dobrze rokujące firmy, które dzięki zastrzykowi kapitałowemu mogą szybko (w ciągu 2- 4 lat) rozwinąć działalność, dając wysoki wzrost wartości udziałów.</t>
        </is>
      </c>
      <c r="CQ275" t="inlineStr">
        <is>
          <t>Empresário experiente que investe parte do seu próprio capital em empresas incipientes e partilha a sua competência e saber-fazer em matéria de gestão empresarial com os empresários.</t>
        </is>
      </c>
      <c r="CR275" t="inlineStr">
        <is>
          <t>o persoană privată care investește o parte din fondurile proprii direct în afaceri noi și în dezvoltare, necotate (finanțare inițială), oferindu-le consiliere, de obicei în schimbul unei cote de capital din afacere, dar care pot oferi de asemenea finanțare pe termen lung;</t>
        </is>
      </c>
      <c r="CS275" t="inlineStr">
        <is>
          <t/>
        </is>
      </c>
      <c r="CT275" t="inlineStr">
        <is>
          <t>premožne fizične osebe, ki vlagajo neposredno v mlada nova in rastoča podjetja, ki ne kotirajo na borzi (semenski kapital), in jim dajejo nasvete, običajno v zameno za delež lastniškega kapitala v podjetju, a lahko zagotavljajo tudi druga dolgoročna sredstva</t>
        </is>
      </c>
      <c r="CU275" t="inlineStr">
        <is>
          <t>Person som i ett tidigt skede satsar kapital och kompetens i nystartade eller växande företag.</t>
        </is>
      </c>
    </row>
    <row r="276">
      <c r="A276" s="1" t="str">
        <f>HYPERLINK("https://iate.europa.eu/entry/result/3550434/all", "3550434")</f>
        <v>3550434</v>
      </c>
      <c r="B276" t="inlineStr">
        <is>
          <t>FINANCE</t>
        </is>
      </c>
      <c r="C276" t="inlineStr">
        <is>
          <t>FINANCE|financial institutions and credit</t>
        </is>
      </c>
      <c r="D276" t="inlineStr">
        <is>
          <t>необвързан кредитен посредник</t>
        </is>
      </c>
      <c r="E276" t="inlineStr">
        <is>
          <t>3</t>
        </is>
      </c>
      <c r="F276" t="inlineStr">
        <is>
          <t/>
        </is>
      </c>
      <c r="G276" t="inlineStr">
        <is>
          <t/>
        </is>
      </c>
      <c r="H276" t="inlineStr">
        <is>
          <t/>
        </is>
      </c>
      <c r="I276" t="inlineStr">
        <is>
          <t/>
        </is>
      </c>
      <c r="J276" t="inlineStr">
        <is>
          <t/>
        </is>
      </c>
      <c r="K276" t="inlineStr">
        <is>
          <t/>
        </is>
      </c>
      <c r="L276" t="inlineStr">
        <is>
          <t/>
        </is>
      </c>
      <c r="M276" t="inlineStr">
        <is>
          <t>nicht gebundener Kreditvermittler</t>
        </is>
      </c>
      <c r="N276" t="inlineStr">
        <is>
          <t>3</t>
        </is>
      </c>
      <c r="O276" t="inlineStr">
        <is>
          <t/>
        </is>
      </c>
      <c r="P276" t="inlineStr">
        <is>
          <t>μη συνδεδεμένος πιστωτικός διαμεσολαβητής</t>
        </is>
      </c>
      <c r="Q276" t="inlineStr">
        <is>
          <t>3</t>
        </is>
      </c>
      <c r="R276" t="inlineStr">
        <is>
          <t/>
        </is>
      </c>
      <c r="S276" t="inlineStr">
        <is>
          <t>not tied credit intermediary|non-tied credit intermediary</t>
        </is>
      </c>
      <c r="T276" t="inlineStr">
        <is>
          <t>1|3</t>
        </is>
      </c>
      <c r="U276" t="inlineStr">
        <is>
          <t>|</t>
        </is>
      </c>
      <c r="V276" t="inlineStr">
        <is>
          <t>intermediario de crédito no vinculado</t>
        </is>
      </c>
      <c r="W276" t="inlineStr">
        <is>
          <t>3</t>
        </is>
      </c>
      <c r="X276" t="inlineStr">
        <is>
          <t/>
        </is>
      </c>
      <c r="Y276" t="inlineStr">
        <is>
          <t/>
        </is>
      </c>
      <c r="Z276" t="inlineStr">
        <is>
          <t/>
        </is>
      </c>
      <c r="AA276" t="inlineStr">
        <is>
          <t/>
        </is>
      </c>
      <c r="AB276" t="inlineStr">
        <is>
          <t>riippumaton luotonvälittäjä|muu kuin sidoksissa oleva luotonvälittäjä</t>
        </is>
      </c>
      <c r="AC276" t="inlineStr">
        <is>
          <t>3|3</t>
        </is>
      </c>
      <c r="AD276" t="inlineStr">
        <is>
          <t>|</t>
        </is>
      </c>
      <c r="AE276" t="inlineStr">
        <is>
          <t>intermédiaire de crédit non lié</t>
        </is>
      </c>
      <c r="AF276" t="inlineStr">
        <is>
          <t>2</t>
        </is>
      </c>
      <c r="AG276" t="inlineStr">
        <is>
          <t/>
        </is>
      </c>
      <c r="AH276" t="inlineStr">
        <is>
          <t>idirghabhálaí creidmheasa nach bhfuil faoi cheangal</t>
        </is>
      </c>
      <c r="AI276" t="inlineStr">
        <is>
          <t>3</t>
        </is>
      </c>
      <c r="AJ276" t="inlineStr">
        <is>
          <t/>
        </is>
      </c>
      <c r="AK276" t="inlineStr">
        <is>
          <t/>
        </is>
      </c>
      <c r="AL276" t="inlineStr">
        <is>
          <t/>
        </is>
      </c>
      <c r="AM276" t="inlineStr">
        <is>
          <t/>
        </is>
      </c>
      <c r="AN276" t="inlineStr">
        <is>
          <t>független hitelközvetítő</t>
        </is>
      </c>
      <c r="AO276" t="inlineStr">
        <is>
          <t>3</t>
        </is>
      </c>
      <c r="AP276" t="inlineStr">
        <is>
          <t/>
        </is>
      </c>
      <c r="AQ276" t="inlineStr">
        <is>
          <t>intermediari del credito senza vincolo di mandato</t>
        </is>
      </c>
      <c r="AR276" t="inlineStr">
        <is>
          <t>3</t>
        </is>
      </c>
      <c r="AS276" t="inlineStr">
        <is>
          <t/>
        </is>
      </c>
      <c r="AT276" t="inlineStr">
        <is>
          <t>nesusietasis kredito tarpininkas</t>
        </is>
      </c>
      <c r="AU276" t="inlineStr">
        <is>
          <t>3</t>
        </is>
      </c>
      <c r="AV276" t="inlineStr">
        <is>
          <t/>
        </is>
      </c>
      <c r="AW276" t="inlineStr">
        <is>
          <t>nepiesaistītais kredīta starpnieks</t>
        </is>
      </c>
      <c r="AX276" t="inlineStr">
        <is>
          <t>3</t>
        </is>
      </c>
      <c r="AY276" t="inlineStr">
        <is>
          <t/>
        </is>
      </c>
      <c r="AZ276" t="inlineStr">
        <is>
          <t>intermedjarju tal-kreditu mhux marbut</t>
        </is>
      </c>
      <c r="BA276" t="inlineStr">
        <is>
          <t>2</t>
        </is>
      </c>
      <c r="BB276" t="inlineStr">
        <is>
          <t/>
        </is>
      </c>
      <c r="BC276" t="inlineStr">
        <is>
          <t>niet-verbonden kredietbemiddelaar</t>
        </is>
      </c>
      <c r="BD276" t="inlineStr">
        <is>
          <t>3</t>
        </is>
      </c>
      <c r="BE276" t="inlineStr">
        <is>
          <t/>
        </is>
      </c>
      <c r="BF276" t="inlineStr">
        <is>
          <t>niepowiązany pośrednik kredytowy</t>
        </is>
      </c>
      <c r="BG276" t="inlineStr">
        <is>
          <t>3</t>
        </is>
      </c>
      <c r="BH276" t="inlineStr">
        <is>
          <t/>
        </is>
      </c>
      <c r="BI276" t="inlineStr">
        <is>
          <t>intermediário de crédito não vinculado</t>
        </is>
      </c>
      <c r="BJ276" t="inlineStr">
        <is>
          <t>3</t>
        </is>
      </c>
      <c r="BK276" t="inlineStr">
        <is>
          <t/>
        </is>
      </c>
      <c r="BL276" t="inlineStr">
        <is>
          <t>intermediar de credite nelegat</t>
        </is>
      </c>
      <c r="BM276" t="inlineStr">
        <is>
          <t>3</t>
        </is>
      </c>
      <c r="BN276" t="inlineStr">
        <is>
          <t/>
        </is>
      </c>
      <c r="BO276" t="inlineStr">
        <is>
          <t>neviazaný sprostredkovateľ úverov</t>
        </is>
      </c>
      <c r="BP276" t="inlineStr">
        <is>
          <t>3</t>
        </is>
      </c>
      <c r="BQ276" t="inlineStr">
        <is>
          <t/>
        </is>
      </c>
      <c r="BR276" t="inlineStr">
        <is>
          <t>nepovezani kreditni posrednik</t>
        </is>
      </c>
      <c r="BS276" t="inlineStr">
        <is>
          <t>3</t>
        </is>
      </c>
      <c r="BT276" t="inlineStr">
        <is>
          <t/>
        </is>
      </c>
      <c r="BU276" t="inlineStr">
        <is>
          <t/>
        </is>
      </c>
      <c r="BV276" t="inlineStr">
        <is>
          <t/>
        </is>
      </c>
      <c r="BW276" t="inlineStr">
        <is>
          <t/>
        </is>
      </c>
      <c r="BX276" t="inlineStr">
        <is>
          <t/>
        </is>
      </c>
      <c r="BY276" t="inlineStr">
        <is>
          <t/>
        </is>
      </c>
      <c r="BZ276" t="inlineStr">
        <is>
          <t/>
        </is>
      </c>
      <c r="CA276" t="inlineStr">
        <is>
          <t/>
        </is>
      </c>
      <c r="CB276" t="inlineStr">
        <is>
          <t>διαμεσολαβητής πίστωσης που ενεργεί για δικό του λογαριασμό και υπό τη δική του ευθύνη</t>
        </is>
      </c>
      <c r="CC276" t="inlineStr">
        <is>
          <t/>
        </is>
      </c>
      <c r="CD276" t="inlineStr">
        <is>
          <t/>
        </is>
      </c>
      <c r="CE276" t="inlineStr">
        <is>
          <t/>
        </is>
      </c>
      <c r="CF276" t="inlineStr">
        <is>
          <t>luotonvälittäjä, joka välittää useiden eri luotonantajien luottoja näihin nähden itsenäisenä</t>
        </is>
      </c>
      <c r="CG276" t="inlineStr">
        <is>
          <t/>
        </is>
      </c>
      <c r="CH276" t="inlineStr">
        <is>
          <t/>
        </is>
      </c>
      <c r="CI276" t="inlineStr">
        <is>
          <t/>
        </is>
      </c>
      <c r="CJ276" t="inlineStr">
        <is>
          <t/>
        </is>
      </c>
      <c r="CK276" t="inlineStr">
        <is>
          <t>persona fisica o giuridica che, professionalmente, fa mediazione per contratti di credito al consumo, senza però agire per conto di un creditore a titolo esclusivo</t>
        </is>
      </c>
      <c r="CL276" t="inlineStr">
        <is>
          <t/>
        </is>
      </c>
      <c r="CM276" t="inlineStr">
        <is>
          <t/>
        </is>
      </c>
      <c r="CN276" t="inlineStr">
        <is>
          <t>persuna naturali jew legali li ma tkunx qed taġixxi bħala kreditur u li fl-eżerċizzju tas-sengħa, in-negozju jew il-professjoni tagħha għal tariffa toffri ftehimiet ta' kreditu lil konsumaturi; tassisti lill-konsumaturi billi tagħmel ħidma ta' tħejjija fir-rigward tal-ftehimiet ta' kreditu; tikkonkludi ftehimiet ta' kreditu f'isem il-kreditur iżda ma tkunx marbuta taġixxi f'isem u taħt ir-responsabbiltà sħiħa ta' kreditur wieħed jew ta' grupp wieħed biss ta' kredituri</t>
        </is>
      </c>
      <c r="CO276" t="inlineStr">
        <is>
          <t/>
        </is>
      </c>
      <c r="CP276" t="inlineStr">
        <is>
          <t>typ pośrednika, który nie jest uzależniony od kredytodawców poprzez systemy prowizyjne przewidziane dla pośredników</t>
        </is>
      </c>
      <c r="CQ276" t="inlineStr">
        <is>
          <t>pessoa
coletiva que atua como intermediário de crédito sem que tenha celebrado
contrato de vinculação com qualquer mutuante</t>
        </is>
      </c>
      <c r="CR276" t="inlineStr">
        <is>
          <t/>
        </is>
      </c>
      <c r="CS276" t="inlineStr">
        <is>
          <t/>
        </is>
      </c>
      <c r="CT276" t="inlineStr">
        <is>
          <t/>
        </is>
      </c>
      <c r="CU276" t="inlineStr">
        <is>
          <t/>
        </is>
      </c>
    </row>
    <row r="277">
      <c r="A277" s="1" t="str">
        <f>HYPERLINK("https://iate.europa.eu/entry/result/3552129/all", "3552129")</f>
        <v>3552129</v>
      </c>
      <c r="B277" t="inlineStr">
        <is>
          <t>FINANCE</t>
        </is>
      </c>
      <c r="C277" t="inlineStr">
        <is>
          <t>FINANCE|financial institutions and credit;FINANCE</t>
        </is>
      </c>
      <c r="D277" t="inlineStr">
        <is>
          <t>договор за кредит с неопределен срок</t>
        </is>
      </c>
      <c r="E277" t="inlineStr">
        <is>
          <t>3</t>
        </is>
      </c>
      <c r="F277" t="inlineStr">
        <is>
          <t/>
        </is>
      </c>
      <c r="G277" t="inlineStr">
        <is>
          <t/>
        </is>
      </c>
      <c r="H277" t="inlineStr">
        <is>
          <t/>
        </is>
      </c>
      <c r="I277" t="inlineStr">
        <is>
          <t/>
        </is>
      </c>
      <c r="J277" t="inlineStr">
        <is>
          <t/>
        </is>
      </c>
      <c r="K277" t="inlineStr">
        <is>
          <t/>
        </is>
      </c>
      <c r="L277" t="inlineStr">
        <is>
          <t/>
        </is>
      </c>
      <c r="M277" t="inlineStr">
        <is>
          <t>unbefristeter Kreditvertrag</t>
        </is>
      </c>
      <c r="N277" t="inlineStr">
        <is>
          <t>2</t>
        </is>
      </c>
      <c r="O277" t="inlineStr">
        <is>
          <t/>
        </is>
      </c>
      <c r="P277" t="inlineStr">
        <is>
          <t>σύμβαση πίστωσης αόριστης διάρκειας</t>
        </is>
      </c>
      <c r="Q277" t="inlineStr">
        <is>
          <t>3</t>
        </is>
      </c>
      <c r="R277" t="inlineStr">
        <is>
          <t/>
        </is>
      </c>
      <c r="S277" t="inlineStr">
        <is>
          <t>open ended credit agreement|open-end credit agreement</t>
        </is>
      </c>
      <c r="T277" t="inlineStr">
        <is>
          <t>2|3</t>
        </is>
      </c>
      <c r="U277" t="inlineStr">
        <is>
          <t>|</t>
        </is>
      </c>
      <c r="V277" t="inlineStr">
        <is>
          <t>contrato de crédito de duración indefinida</t>
        </is>
      </c>
      <c r="W277" t="inlineStr">
        <is>
          <t>3</t>
        </is>
      </c>
      <c r="X277" t="inlineStr">
        <is>
          <t/>
        </is>
      </c>
      <c r="Y277" t="inlineStr">
        <is>
          <t>tähtajatu krediidileping</t>
        </is>
      </c>
      <c r="Z277" t="inlineStr">
        <is>
          <t>2</t>
        </is>
      </c>
      <c r="AA277" t="inlineStr">
        <is>
          <t/>
        </is>
      </c>
      <c r="AB277" t="inlineStr">
        <is>
          <t>toistaiseksi voimassa oleva luottosopimus</t>
        </is>
      </c>
      <c r="AC277" t="inlineStr">
        <is>
          <t>3</t>
        </is>
      </c>
      <c r="AD277" t="inlineStr">
        <is>
          <t/>
        </is>
      </c>
      <c r="AE277" t="inlineStr">
        <is>
          <t>contrat de crédit à durée indéterminée</t>
        </is>
      </c>
      <c r="AF277" t="inlineStr">
        <is>
          <t>3</t>
        </is>
      </c>
      <c r="AG277" t="inlineStr">
        <is>
          <t/>
        </is>
      </c>
      <c r="AH277" t="inlineStr">
        <is>
          <t>comhaontú creidmheasa neamhiata</t>
        </is>
      </c>
      <c r="AI277" t="inlineStr">
        <is>
          <t>3</t>
        </is>
      </c>
      <c r="AJ277" t="inlineStr">
        <is>
          <t/>
        </is>
      </c>
      <c r="AK277" t="inlineStr">
        <is>
          <t/>
        </is>
      </c>
      <c r="AL277" t="inlineStr">
        <is>
          <t/>
        </is>
      </c>
      <c r="AM277" t="inlineStr">
        <is>
          <t/>
        </is>
      </c>
      <c r="AN277" t="inlineStr">
        <is>
          <t>nyílt végű hitelmegállapodás</t>
        </is>
      </c>
      <c r="AO277" t="inlineStr">
        <is>
          <t>3</t>
        </is>
      </c>
      <c r="AP277" t="inlineStr">
        <is>
          <t/>
        </is>
      </c>
      <c r="AQ277" t="inlineStr">
        <is>
          <t>contratto di credito a durata indeterminata</t>
        </is>
      </c>
      <c r="AR277" t="inlineStr">
        <is>
          <t>3</t>
        </is>
      </c>
      <c r="AS277" t="inlineStr">
        <is>
          <t/>
        </is>
      </c>
      <c r="AT277" t="inlineStr">
        <is>
          <t>neterminuota kredito sutartis</t>
        </is>
      </c>
      <c r="AU277" t="inlineStr">
        <is>
          <t>3</t>
        </is>
      </c>
      <c r="AV277" t="inlineStr">
        <is>
          <t/>
        </is>
      </c>
      <c r="AW277" t="inlineStr">
        <is>
          <t>beztermiņa kredītlīgums</t>
        </is>
      </c>
      <c r="AX277" t="inlineStr">
        <is>
          <t>3</t>
        </is>
      </c>
      <c r="AY277" t="inlineStr">
        <is>
          <t/>
        </is>
      </c>
      <c r="AZ277" t="inlineStr">
        <is>
          <t>ftehim ta' kreditu għal żmien indefinit|ftehim ta' kreditu bla skadenza fissa</t>
        </is>
      </c>
      <c r="BA277" t="inlineStr">
        <is>
          <t>3|3</t>
        </is>
      </c>
      <c r="BB277" t="inlineStr">
        <is>
          <t>|</t>
        </is>
      </c>
      <c r="BC277" t="inlineStr">
        <is>
          <t/>
        </is>
      </c>
      <c r="BD277" t="inlineStr">
        <is>
          <t/>
        </is>
      </c>
      <c r="BE277" t="inlineStr">
        <is>
          <t/>
        </is>
      </c>
      <c r="BF277" t="inlineStr">
        <is>
          <t>umowa o kredyt odnawialny</t>
        </is>
      </c>
      <c r="BG277" t="inlineStr">
        <is>
          <t>3</t>
        </is>
      </c>
      <c r="BH277" t="inlineStr">
        <is>
          <t/>
        </is>
      </c>
      <c r="BI277" t="inlineStr">
        <is>
          <t>contrato de crédito de duração indeterminada</t>
        </is>
      </c>
      <c r="BJ277" t="inlineStr">
        <is>
          <t>3</t>
        </is>
      </c>
      <c r="BK277" t="inlineStr">
        <is>
          <t/>
        </is>
      </c>
      <c r="BL277" t="inlineStr">
        <is>
          <t/>
        </is>
      </c>
      <c r="BM277" t="inlineStr">
        <is>
          <t/>
        </is>
      </c>
      <c r="BN277" t="inlineStr">
        <is>
          <t/>
        </is>
      </c>
      <c r="BO277" t="inlineStr">
        <is>
          <t>zmluva o úvere na dobu neurčitú</t>
        </is>
      </c>
      <c r="BP277" t="inlineStr">
        <is>
          <t>3</t>
        </is>
      </c>
      <c r="BQ277" t="inlineStr">
        <is>
          <t/>
        </is>
      </c>
      <c r="BR277" t="inlineStr">
        <is>
          <t>odprta kreditna pogodba</t>
        </is>
      </c>
      <c r="BS277" t="inlineStr">
        <is>
          <t>3</t>
        </is>
      </c>
      <c r="BT277" t="inlineStr">
        <is>
          <t/>
        </is>
      </c>
      <c r="BU277" t="inlineStr">
        <is>
          <t>kreditavtal med obestämd löptid</t>
        </is>
      </c>
      <c r="BV277" t="inlineStr">
        <is>
          <t>3</t>
        </is>
      </c>
      <c r="BW277" t="inlineStr">
        <is>
          <t/>
        </is>
      </c>
      <c r="BX277" t="inlineStr">
        <is>
          <t>договор за кредит без фиксирана продължителност, включващ кредити, които трябва да бъдат погасени изцяло в рамките на определен срок или след него, но след погасяването им се предоставят отново за усвояване</t>
        </is>
      </c>
      <c r="BY277" t="inlineStr">
        <is>
          <t/>
        </is>
      </c>
      <c r="BZ277" t="inlineStr">
        <is>
          <t/>
        </is>
      </c>
      <c r="CA277" t="inlineStr">
        <is>
          <t/>
        </is>
      </c>
      <c r="CB277" t="inlineStr">
        <is>
          <t/>
        </is>
      </c>
      <c r="CC277" t="inlineStr">
        <is>
          <t>credit agreement without fixed duration</t>
        </is>
      </c>
      <c r="CD277" t="inlineStr">
        <is>
          <t>Contrato de crédito que no tiene duración fija e incluye créditos que deben reembolsarse en su totalidad dentro o después de un período, pero que, una vez devueltos, vuelven a estar disponibles para una nueva disposición de fondos.</t>
        </is>
      </c>
      <c r="CE277" t="inlineStr">
        <is>
          <t/>
        </is>
      </c>
      <c r="CF277" t="inlineStr">
        <is>
          <t>luottosopimus, jolla ei ole kiinteää luottoaikaa ja joka sisältää luotot, jotka on maksettava takaisin kokonaisuudessaan tietyn ajanjakson kuluessa tai sen jälkeen mutta jotka voidaan takaisinmaksamisen jälkeen nostaa uudelleen</t>
        </is>
      </c>
      <c r="CG277" t="inlineStr">
        <is>
          <t/>
        </is>
      </c>
      <c r="CH277" t="inlineStr">
        <is>
          <t/>
        </is>
      </c>
      <c r="CI277" t="inlineStr">
        <is>
          <t/>
        </is>
      </c>
      <c r="CJ277" t="inlineStr">
        <is>
          <t>olyan, nem meghatározott időtartamú hitelmegállapodás, amely esetében a hiteleket egy adott időszakon belül vagy egy adott időszakot követően teljes egészében törleszteni kell, de a hitelek törlesztés után újra lehívhatóvá válnak.</t>
        </is>
      </c>
      <c r="CK277" t="inlineStr">
        <is>
          <t>contratto di credito senza durata fissa comprendente crediti che devono essere rimborsati per intero entro o dopo un dato termine ma, una volta rimborsati, sono disponibili per un altro prelievo</t>
        </is>
      </c>
      <c r="CL277" t="inlineStr">
        <is>
          <t/>
        </is>
      </c>
      <c r="CM277" t="inlineStr">
        <is>
          <t>kredītlīgums, kuram nav noteikts termiņš un saskaņā ar kuru kredītus noteiktā termiņā vai pēc noteikta laika jāatmaksā pilnā apmērā, taču pēc atmaksas tos var atkārtoti izņemt</t>
        </is>
      </c>
      <c r="CN277" t="inlineStr">
        <is>
          <t>ftehim ta' kreditu mingħajr tul ta' żmien fiss u li jinkludi krediti li jridu jitħallsu kompletament fi żmien partikolari iżda li ladarba jitħallsu jistgħu jerġgħu jsiru disponibbli mill-ġdid</t>
        </is>
      </c>
      <c r="CO277" t="inlineStr">
        <is>
          <t/>
        </is>
      </c>
      <c r="CP277" t="inlineStr">
        <is>
          <t>umowa o kredyt w formie linii kredytowej, przy którym spłata części zadłużenia daje możliwość ponownego zadłużania się do wysokości przyznanego limitu w okresie trwania umowy</t>
        </is>
      </c>
      <c r="CQ277" t="inlineStr">
        <is>
          <t>contrato de crédito sem duração fixa que
inclui créditos que têm de ser reembolsados na totalidade durante ou após um
determinado prazo, mas que, depois de reembolsados, ficam disponíveis para
nova utilização</t>
        </is>
      </c>
      <c r="CR277" t="inlineStr">
        <is>
          <t/>
        </is>
      </c>
      <c r="CS277" t="inlineStr">
        <is>
          <t>zmluva o úvere bez pevne stanovenej doby trvania</t>
        </is>
      </c>
      <c r="CT277" t="inlineStr">
        <is>
          <t>kreditna pogodba, ki je sklenjena za nedoločen čas</t>
        </is>
      </c>
      <c r="CU277" t="inlineStr">
        <is>
          <t>kreditavtal utan fast löptid</t>
        </is>
      </c>
    </row>
    <row r="278">
      <c r="A278" s="1" t="str">
        <f>HYPERLINK("https://iate.europa.eu/entry/result/379835/all", "379835")</f>
        <v>379835</v>
      </c>
      <c r="B278" t="inlineStr">
        <is>
          <t>FINANCE</t>
        </is>
      </c>
      <c r="C278" t="inlineStr">
        <is>
          <t>FINANCE</t>
        </is>
      </c>
      <c r="D278" t="inlineStr">
        <is>
          <t>"златен парашут"</t>
        </is>
      </c>
      <c r="E278" t="inlineStr">
        <is>
          <t>3</t>
        </is>
      </c>
      <c r="F278" t="inlineStr">
        <is>
          <t/>
        </is>
      </c>
      <c r="G278" t="inlineStr">
        <is>
          <t/>
        </is>
      </c>
      <c r="H278" t="inlineStr">
        <is>
          <t/>
        </is>
      </c>
      <c r="I278" t="inlineStr">
        <is>
          <t/>
        </is>
      </c>
      <c r="J278" t="inlineStr">
        <is>
          <t>gylden faldskærm</t>
        </is>
      </c>
      <c r="K278" t="inlineStr">
        <is>
          <t>4</t>
        </is>
      </c>
      <c r="L278" t="inlineStr">
        <is>
          <t/>
        </is>
      </c>
      <c r="M278" t="inlineStr">
        <is>
          <t>"goldener Fallschirm"</t>
        </is>
      </c>
      <c r="N278" t="inlineStr">
        <is>
          <t>3</t>
        </is>
      </c>
      <c r="O278" t="inlineStr">
        <is>
          <t/>
        </is>
      </c>
      <c r="P278" t="inlineStr">
        <is>
          <t>χρυσό αλεξίπτωτο</t>
        </is>
      </c>
      <c r="Q278" t="inlineStr">
        <is>
          <t>3</t>
        </is>
      </c>
      <c r="R278" t="inlineStr">
        <is>
          <t/>
        </is>
      </c>
      <c r="S278" t="inlineStr">
        <is>
          <t>golden parachute</t>
        </is>
      </c>
      <c r="T278" t="inlineStr">
        <is>
          <t>3</t>
        </is>
      </c>
      <c r="U278" t="inlineStr">
        <is>
          <t/>
        </is>
      </c>
      <c r="V278" t="inlineStr">
        <is>
          <t>paracaídas dorado|contrato blindado</t>
        </is>
      </c>
      <c r="W278" t="inlineStr">
        <is>
          <t>3|3</t>
        </is>
      </c>
      <c r="X278" t="inlineStr">
        <is>
          <t>|</t>
        </is>
      </c>
      <c r="Y278" t="inlineStr">
        <is>
          <t>kuldne langevari</t>
        </is>
      </c>
      <c r="Z278" t="inlineStr">
        <is>
          <t>2</t>
        </is>
      </c>
      <c r="AA278" t="inlineStr">
        <is>
          <t/>
        </is>
      </c>
      <c r="AB278" t="inlineStr">
        <is>
          <t>"kultainen laskuvarjo"</t>
        </is>
      </c>
      <c r="AC278" t="inlineStr">
        <is>
          <t>2</t>
        </is>
      </c>
      <c r="AD278" t="inlineStr">
        <is>
          <t/>
        </is>
      </c>
      <c r="AE278" t="inlineStr">
        <is>
          <t>parachute doré|parachute en or</t>
        </is>
      </c>
      <c r="AF278" t="inlineStr">
        <is>
          <t>3|3</t>
        </is>
      </c>
      <c r="AG278" t="inlineStr">
        <is>
          <t>preferred|</t>
        </is>
      </c>
      <c r="AH278" t="inlineStr">
        <is>
          <t>paraisiút órga</t>
        </is>
      </c>
      <c r="AI278" t="inlineStr">
        <is>
          <t>3</t>
        </is>
      </c>
      <c r="AJ278" t="inlineStr">
        <is>
          <t/>
        </is>
      </c>
      <c r="AK278" t="inlineStr">
        <is>
          <t/>
        </is>
      </c>
      <c r="AL278" t="inlineStr">
        <is>
          <t/>
        </is>
      </c>
      <c r="AM278" t="inlineStr">
        <is>
          <t/>
        </is>
      </c>
      <c r="AN278" t="inlineStr">
        <is>
          <t/>
        </is>
      </c>
      <c r="AO278" t="inlineStr">
        <is>
          <t/>
        </is>
      </c>
      <c r="AP278" t="inlineStr">
        <is>
          <t/>
        </is>
      </c>
      <c r="AQ278" t="inlineStr">
        <is>
          <t>paracadute dorato</t>
        </is>
      </c>
      <c r="AR278" t="inlineStr">
        <is>
          <t>2</t>
        </is>
      </c>
      <c r="AS278" t="inlineStr">
        <is>
          <t/>
        </is>
      </c>
      <c r="AT278" t="inlineStr">
        <is>
          <t>„auksinis parašiutas“</t>
        </is>
      </c>
      <c r="AU278" t="inlineStr">
        <is>
          <t>3</t>
        </is>
      </c>
      <c r="AV278" t="inlineStr">
        <is>
          <t/>
        </is>
      </c>
      <c r="AW278" t="inlineStr">
        <is>
          <t>darba attiecību izbeigšanas pabalsts|"zelta izpletnis"</t>
        </is>
      </c>
      <c r="AX278" t="inlineStr">
        <is>
          <t>2|2</t>
        </is>
      </c>
      <c r="AY278" t="inlineStr">
        <is>
          <t>|</t>
        </is>
      </c>
      <c r="AZ278" t="inlineStr">
        <is>
          <t/>
        </is>
      </c>
      <c r="BA278" t="inlineStr">
        <is>
          <t/>
        </is>
      </c>
      <c r="BB278" t="inlineStr">
        <is>
          <t/>
        </is>
      </c>
      <c r="BC278" t="inlineStr">
        <is>
          <t>gouden parachute</t>
        </is>
      </c>
      <c r="BD278" t="inlineStr">
        <is>
          <t>3</t>
        </is>
      </c>
      <c r="BE278" t="inlineStr">
        <is>
          <t/>
        </is>
      </c>
      <c r="BF278" t="inlineStr">
        <is>
          <t>„złoty spadochron”|bardzo wysoka odprawa</t>
        </is>
      </c>
      <c r="BG278" t="inlineStr">
        <is>
          <t>3|2</t>
        </is>
      </c>
      <c r="BH278" t="inlineStr">
        <is>
          <t>|</t>
        </is>
      </c>
      <c r="BI278" t="inlineStr">
        <is>
          <t>paraquedas dourado</t>
        </is>
      </c>
      <c r="BJ278" t="inlineStr">
        <is>
          <t>3</t>
        </is>
      </c>
      <c r="BK278" t="inlineStr">
        <is>
          <t/>
        </is>
      </c>
      <c r="BL278" t="inlineStr">
        <is>
          <t>„parașută de aur”|pachet de plăți compensatorii la plecare</t>
        </is>
      </c>
      <c r="BM278" t="inlineStr">
        <is>
          <t>2|3</t>
        </is>
      </c>
      <c r="BN278" t="inlineStr">
        <is>
          <t>admitted|</t>
        </is>
      </c>
      <c r="BO278" t="inlineStr">
        <is>
          <t>zlatý padák</t>
        </is>
      </c>
      <c r="BP278" t="inlineStr">
        <is>
          <t>3</t>
        </is>
      </c>
      <c r="BQ278" t="inlineStr">
        <is>
          <t/>
        </is>
      </c>
      <c r="BR278" t="inlineStr">
        <is>
          <t>zlato padalo</t>
        </is>
      </c>
      <c r="BS278" t="inlineStr">
        <is>
          <t>3</t>
        </is>
      </c>
      <c r="BT278" t="inlineStr">
        <is>
          <t/>
        </is>
      </c>
      <c r="BU278" t="inlineStr">
        <is>
          <t>gyllene fallskärm</t>
        </is>
      </c>
      <c r="BV278" t="inlineStr">
        <is>
          <t>3</t>
        </is>
      </c>
      <c r="BW278" t="inlineStr">
        <is>
          <t/>
        </is>
      </c>
      <c r="BX278" t="inlineStr">
        <is>
          <t/>
        </is>
      </c>
      <c r="BY278" t="inlineStr">
        <is>
          <t/>
        </is>
      </c>
      <c r="BZ278" t="inlineStr">
        <is>
          <t>En "gylden faldskærm" er aftalt i ansættelseskontrakten og kan udløses, såfremt der sker ændring i virksomhedens ejerforhold fx ved en fusion. Det er altså en ret direktøren har. Et "gyldent håndtryk" kan også være aftalt i ansættelseskontrakten, men udløses ved en afskedigelse uden varsel . Der er altså forskel på, hvad der udløser det "gyldne".</t>
        </is>
      </c>
      <c r="CA278" t="inlineStr">
        <is>
          <t>Klausel in Verträgen von Führungskräften, derzufolge im Falle einer Übernahme des Unternehmens und des daraus folgenden Wegfalls der Stelle bzw. im Falle einer vorzeitigen Vertragsauflösung die Person beträchtliche Zahlungen erhält, beispielsweise in Form von Boni, Aktienoptionen oder Kombinationen verschiedener Vergütungen</t>
        </is>
      </c>
      <c r="CB278" t="inlineStr">
        <is>
          <t/>
        </is>
      </c>
      <c r="CC278" t="inlineStr">
        <is>
          <t>clauses in employment contracts ensuring substantial benefits to top executives in the event that their company is taken over by another firm and the executives are terminated as a result of the merger/takeover</t>
        </is>
      </c>
      <c r="CD278" t="inlineStr">
        <is>
          <t>Cláusula contractual que estipula una indemnización elevada para un alto cargo de una empresa (presidentes, consejeros delegados, directores generales) en caso de despido, por ejemplo, por quiebra o adquisición hostil. Su finalidad es proteger al directivo de la precariedad laboral.</t>
        </is>
      </c>
      <c r="CE278" t="inlineStr">
        <is>
          <t>äriühingu juhtide, eelkõige tippjuhtide töölepingu säte, mille kohaselt on neil juhul, kui nende tööleping lõpetatakse nt äriühingu ühinemise või ülevõtmise korral, õigus saada üüratuid hüvitisi kas lahkumishüvitise, preemia, aktsiaoptsioonide või muu näol</t>
        </is>
      </c>
      <c r="CF278" t="inlineStr">
        <is>
          <t/>
        </is>
      </c>
      <c r="CG278" t="inlineStr">
        <is>
          <t>Contrat lucratif accordé à un cadre dirigeant prévoyant de généreux avantages, par exemple sous forme d'une indemnité ou d'une prime de départ ou sous forme d'options d'achat d'actions, au cas où celui-ci viendrait à perdre son emploi par suite de l'acquisition de la société qu'il dirige par une autre entreprise.</t>
        </is>
      </c>
      <c r="CH278" t="inlineStr">
        <is>
          <t/>
        </is>
      </c>
      <c r="CI278" t="inlineStr">
        <is>
          <t/>
        </is>
      </c>
      <c r="CJ278" t="inlineStr">
        <is>
          <t/>
        </is>
      </c>
      <c r="CK278" t="inlineStr">
        <is>
          <t>clausola
contrattuale che conferisce al manager il diritto di ricevere una precisa somma
di denaro nel caso in cui venga destituito, solitamente nel contesto di
un’acquisizione ostile</t>
        </is>
      </c>
      <c r="CL278" t="inlineStr">
        <is>
          <t>sutartyse numatyta išmoka aukštas pareigas užimančiam samdomam darbuotojui (pvz., direktoriui) jo atleidimo (pvz., įmonę perėmus kitai įmonei ar įmonėms susiliejus) atveju</t>
        </is>
      </c>
      <c r="CM278" t="inlineStr">
        <is>
          <t>Augstākā līmeņa vadītāju darba līgumā noteikta milzīga summa, kuru persona saņem, ja zaudē darbu.</t>
        </is>
      </c>
      <c r="CN278" t="inlineStr">
        <is>
          <t/>
        </is>
      </c>
      <c r="CO278" t="inlineStr">
        <is>
          <t>clausule in het contract van een topman of topvrouw van een onderneming waarin is opgenomen dat hij/zij grote financiële vergoedingen ontvangt ingeval hij/zij de onderneming verlaat of deze wordt overgenomen</t>
        </is>
      </c>
      <c r="CP278" t="inlineStr">
        <is>
          <t>1. umowa przewidująca konieczność wypłaty przez spółkę wysokiej odprawy dla pozbawionego funkcji członka organu spółki&lt;br&gt;2. bardzo duże kwoty odszkodowania dla menedżerów za utracone zarobki przewidziane umowami o zarządzanie przedsiębiorstwem</t>
        </is>
      </c>
      <c r="CQ278" t="inlineStr">
        <is>
          <t>Cláusula contratual que garante a gestores e administradores de empresas uma elevada (ou mesmo milionária) indemnização em caso de cessação de funções, independentemente do seu desempenho.&lt;br&gt;Este tipo de acordo é utilizado como forma de aliciamento no recrutamento de altos quadros num mercado cada vez mais competitivo.</t>
        </is>
      </c>
      <c r="CR278" t="inlineStr">
        <is>
          <t>plata compensatorie
acordată angajaților cu funcții de conducere ai unei societăți la încetarea neprevăzută contractului de
muncă</t>
        </is>
      </c>
      <c r="CS278" t="inlineStr">
        <is>
          <t>ustanovenie v manažérskych alebo iných zmluvách riadiacich pracovníkov, ktoré im zaisťuje relatívne vysoké nároky v prípade odvolania z funkcie</t>
        </is>
      </c>
      <c r="CT278" t="inlineStr">
        <is>
          <t>posebna določila v pogodbah o zaposlitvi, ki vodilnim managerjem v primeru spremembe lastništva nad podjetjem zagotavljajo nadomestilo za izgubljeno zaposlitev; zlata padala običajno opredeljujejo enkratno izplačilo določene pavšalne vsote denarja ali pa določeno število delnih ali celih plač […] poleg tega so pogoste tudi opcije za nakup delnic, pravice do prodaje delnic podjetju, razni bonusi, posebne ugodnosti v zvezi z upokojevanjem, zdravstvenim in življenjskim zavarovanjem; lahko se sprožijo tudi takrat, kadar manager ne izgubi zaposlitve, so pa izpolnjeni drugi dogovorjeni pogoji, kot je na primer sprememba v managerjevih pooblastilih in pristojnostih ali pa zmanjšanje njegove plače pod določen minimum.</t>
        </is>
      </c>
      <c r="CU278" t="inlineStr">
        <is>
          <t/>
        </is>
      </c>
    </row>
    <row r="279">
      <c r="A279" s="1" t="str">
        <f>HYPERLINK("https://iate.europa.eu/entry/result/1682412/all", "1682412")</f>
        <v>1682412</v>
      </c>
      <c r="B279" t="inlineStr">
        <is>
          <t>FINANCE</t>
        </is>
      </c>
      <c r="C279" t="inlineStr">
        <is>
          <t>FINANCE</t>
        </is>
      </c>
      <c r="D279" t="inlineStr">
        <is>
          <t/>
        </is>
      </c>
      <c r="E279" t="inlineStr">
        <is>
          <t/>
        </is>
      </c>
      <c r="F279" t="inlineStr">
        <is>
          <t/>
        </is>
      </c>
      <c r="G279" t="inlineStr">
        <is>
          <t/>
        </is>
      </c>
      <c r="H279" t="inlineStr">
        <is>
          <t/>
        </is>
      </c>
      <c r="I279" t="inlineStr">
        <is>
          <t/>
        </is>
      </c>
      <c r="J279" t="inlineStr">
        <is>
          <t>marked for fastforrentede værdipapirer</t>
        </is>
      </c>
      <c r="K279" t="inlineStr">
        <is>
          <t>3</t>
        </is>
      </c>
      <c r="L279" t="inlineStr">
        <is>
          <t/>
        </is>
      </c>
      <c r="M279" t="inlineStr">
        <is>
          <t>Rentenmarkt|Bondmarkt</t>
        </is>
      </c>
      <c r="N279" t="inlineStr">
        <is>
          <t>3|3</t>
        </is>
      </c>
      <c r="O279" t="inlineStr">
        <is>
          <t>|</t>
        </is>
      </c>
      <c r="P279" t="inlineStr">
        <is>
          <t>αγορά τίτλων σταθερού εισοδήματος|χρηματιστηριακή αγορά τίτλων σταθερού εισοδήματος|αγορά σταθερού εισοδήματος</t>
        </is>
      </c>
      <c r="Q279" t="inlineStr">
        <is>
          <t>3|3|3</t>
        </is>
      </c>
      <c r="R279" t="inlineStr">
        <is>
          <t>||</t>
        </is>
      </c>
      <c r="S279" t="inlineStr">
        <is>
          <t>fixed-income market|fixed income market</t>
        </is>
      </c>
      <c r="T279" t="inlineStr">
        <is>
          <t>1|3</t>
        </is>
      </c>
      <c r="U279" t="inlineStr">
        <is>
          <t>|</t>
        </is>
      </c>
      <c r="V279" t="inlineStr">
        <is>
          <t>mercado de renta fija</t>
        </is>
      </c>
      <c r="W279" t="inlineStr">
        <is>
          <t>3</t>
        </is>
      </c>
      <c r="X279" t="inlineStr">
        <is>
          <t/>
        </is>
      </c>
      <c r="Y279" t="inlineStr">
        <is>
          <t/>
        </is>
      </c>
      <c r="Z279" t="inlineStr">
        <is>
          <t/>
        </is>
      </c>
      <c r="AA279" t="inlineStr">
        <is>
          <t/>
        </is>
      </c>
      <c r="AB279" t="inlineStr">
        <is>
          <t>kiinteätuottoiset markkinat</t>
        </is>
      </c>
      <c r="AC279" t="inlineStr">
        <is>
          <t>2</t>
        </is>
      </c>
      <c r="AD279" t="inlineStr">
        <is>
          <t/>
        </is>
      </c>
      <c r="AE279" t="inlineStr">
        <is>
          <t>marché des valeurs mobilières à revenu fixe</t>
        </is>
      </c>
      <c r="AF279" t="inlineStr">
        <is>
          <t>1</t>
        </is>
      </c>
      <c r="AG279" t="inlineStr">
        <is>
          <t/>
        </is>
      </c>
      <c r="AH279" t="inlineStr">
        <is>
          <t>Margadh ioncaim sheasta</t>
        </is>
      </c>
      <c r="AI279" t="inlineStr">
        <is>
          <t>1</t>
        </is>
      </c>
      <c r="AJ279" t="inlineStr">
        <is>
          <t/>
        </is>
      </c>
      <c r="AK279" t="inlineStr">
        <is>
          <t/>
        </is>
      </c>
      <c r="AL279" t="inlineStr">
        <is>
          <t/>
        </is>
      </c>
      <c r="AM279" t="inlineStr">
        <is>
          <t/>
        </is>
      </c>
      <c r="AN279" t="inlineStr">
        <is>
          <t/>
        </is>
      </c>
      <c r="AO279" t="inlineStr">
        <is>
          <t/>
        </is>
      </c>
      <c r="AP279" t="inlineStr">
        <is>
          <t/>
        </is>
      </c>
      <c r="AQ279" t="inlineStr">
        <is>
          <t>mercato del reddito fisso|mercato a reddito fisso</t>
        </is>
      </c>
      <c r="AR279" t="inlineStr">
        <is>
          <t>3|3</t>
        </is>
      </c>
      <c r="AS279" t="inlineStr">
        <is>
          <t>|</t>
        </is>
      </c>
      <c r="AT279" t="inlineStr">
        <is>
          <t/>
        </is>
      </c>
      <c r="AU279" t="inlineStr">
        <is>
          <t/>
        </is>
      </c>
      <c r="AV279" t="inlineStr">
        <is>
          <t/>
        </is>
      </c>
      <c r="AW279" t="inlineStr">
        <is>
          <t/>
        </is>
      </c>
      <c r="AX279" t="inlineStr">
        <is>
          <t/>
        </is>
      </c>
      <c r="AY279" t="inlineStr">
        <is>
          <t/>
        </is>
      </c>
      <c r="AZ279" t="inlineStr">
        <is>
          <t/>
        </is>
      </c>
      <c r="BA279" t="inlineStr">
        <is>
          <t/>
        </is>
      </c>
      <c r="BB279" t="inlineStr">
        <is>
          <t/>
        </is>
      </c>
      <c r="BC279" t="inlineStr">
        <is>
          <t>vast-inkomen-markt</t>
        </is>
      </c>
      <c r="BD279" t="inlineStr">
        <is>
          <t>3</t>
        </is>
      </c>
      <c r="BE279" t="inlineStr">
        <is>
          <t/>
        </is>
      </c>
      <c r="BF279" t="inlineStr">
        <is>
          <t/>
        </is>
      </c>
      <c r="BG279" t="inlineStr">
        <is>
          <t/>
        </is>
      </c>
      <c r="BH279" t="inlineStr">
        <is>
          <t/>
        </is>
      </c>
      <c r="BI279" t="inlineStr">
        <is>
          <t>mercado de rendimento fixo</t>
        </is>
      </c>
      <c r="BJ279" t="inlineStr">
        <is>
          <t>3</t>
        </is>
      </c>
      <c r="BK279" t="inlineStr">
        <is>
          <t/>
        </is>
      </c>
      <c r="BL279" t="inlineStr">
        <is>
          <t/>
        </is>
      </c>
      <c r="BM279" t="inlineStr">
        <is>
          <t/>
        </is>
      </c>
      <c r="BN279" t="inlineStr">
        <is>
          <t/>
        </is>
      </c>
      <c r="BO279" t="inlineStr">
        <is>
          <t/>
        </is>
      </c>
      <c r="BP279" t="inlineStr">
        <is>
          <t/>
        </is>
      </c>
      <c r="BQ279" t="inlineStr">
        <is>
          <t/>
        </is>
      </c>
      <c r="BR279" t="inlineStr">
        <is>
          <t>trg sredstev s stalnim donosom</t>
        </is>
      </c>
      <c r="BS279" t="inlineStr">
        <is>
          <t>3</t>
        </is>
      </c>
      <c r="BT279" t="inlineStr">
        <is>
          <t/>
        </is>
      </c>
      <c r="BU279" t="inlineStr">
        <is>
          <t>obligationsmarknaden</t>
        </is>
      </c>
      <c r="BV279" t="inlineStr">
        <is>
          <t>3</t>
        </is>
      </c>
      <c r="BW279" t="inlineStr">
        <is>
          <t/>
        </is>
      </c>
      <c r="BX279" t="inlineStr">
        <is>
          <t/>
        </is>
      </c>
      <c r="BY279" t="inlineStr">
        <is>
          <t/>
        </is>
      </c>
      <c r="BZ279" t="inlineStr">
        <is>
          <t/>
        </is>
      </c>
      <c r="CA279" t="inlineStr">
        <is>
          <t/>
        </is>
      </c>
      <c r="CB279" t="inlineStr">
        <is>
          <t>αγορά χρεογράφων όπου
αποφέρουν σταθερό εισόδημα ή τόκο</t>
        </is>
      </c>
      <c r="CC279" t="inlineStr">
        <is>
          <t>the market for trading bonds and preferred stock</t>
        </is>
      </c>
      <c r="CD279" t="inlineStr">
        <is>
          <t/>
        </is>
      </c>
      <c r="CE279" t="inlineStr">
        <is>
          <t/>
        </is>
      </c>
      <c r="CF279" t="inlineStr">
        <is>
          <t/>
        </is>
      </c>
      <c r="CG279" t="inlineStr">
        <is>
          <t/>
        </is>
      </c>
      <c r="CH279" t="inlineStr">
        <is>
          <t>&lt;strong&gt;An áit ina ndéantar trádáil ar urrús ioncaim
sheasta ar nós bhannaí ceannasacha agus bannaí corparáide&lt;/strong&gt;</t>
        </is>
      </c>
      <c r="CI279" t="inlineStr">
        <is>
          <t/>
        </is>
      </c>
      <c r="CJ279" t="inlineStr">
        <is>
          <t/>
        </is>
      </c>
      <c r="CK279" t="inlineStr">
        <is>
          <t>luogo in cui vengono scambiati i titoli a reddito fisso</t>
        </is>
      </c>
      <c r="CL279" t="inlineStr">
        <is>
          <t/>
        </is>
      </c>
      <c r="CM279" t="inlineStr">
        <is>
          <t/>
        </is>
      </c>
      <c r="CN279" t="inlineStr">
        <is>
          <t/>
        </is>
      </c>
      <c r="CO279" t="inlineStr">
        <is>
          <t/>
        </is>
      </c>
      <c r="CP279" t="inlineStr">
        <is>
          <t/>
        </is>
      </c>
      <c r="CQ279" t="inlineStr">
        <is>
          <t/>
        </is>
      </c>
      <c r="CR279" t="inlineStr">
        <is>
          <t/>
        </is>
      </c>
      <c r="CS279" t="inlineStr">
        <is>
          <t/>
        </is>
      </c>
      <c r="CT279" t="inlineStr">
        <is>
          <t>trg za trgovanje z obveznicami in
 prednostnimi delnicami</t>
        </is>
      </c>
      <c r="CU279" t="inlineStr">
        <is>
          <t/>
        </is>
      </c>
    </row>
    <row r="280">
      <c r="A280" s="1" t="str">
        <f>HYPERLINK("https://iate.europa.eu/entry/result/156849/all", "156849")</f>
        <v>156849</v>
      </c>
      <c r="B280" t="inlineStr">
        <is>
          <t>EDUCATION AND COMMUNICATIONS;FINANCE</t>
        </is>
      </c>
      <c r="C280" t="inlineStr">
        <is>
          <t>EDUCATION AND COMMUNICATIONS|information technology and data processing;FINANCE</t>
        </is>
      </c>
      <c r="D280" t="inlineStr">
        <is>
          <t/>
        </is>
      </c>
      <c r="E280" t="inlineStr">
        <is>
          <t/>
        </is>
      </c>
      <c r="F280" t="inlineStr">
        <is>
          <t/>
        </is>
      </c>
      <c r="G280" t="inlineStr">
        <is>
          <t/>
        </is>
      </c>
      <c r="H280" t="inlineStr">
        <is>
          <t/>
        </is>
      </c>
      <c r="I280" t="inlineStr">
        <is>
          <t/>
        </is>
      </c>
      <c r="J280" t="inlineStr">
        <is>
          <t>e-pengeordning</t>
        </is>
      </c>
      <c r="K280" t="inlineStr">
        <is>
          <t>1</t>
        </is>
      </c>
      <c r="L280" t="inlineStr">
        <is>
          <t/>
        </is>
      </c>
      <c r="M280" t="inlineStr">
        <is>
          <t>E-Geld-System</t>
        </is>
      </c>
      <c r="N280" t="inlineStr">
        <is>
          <t>1</t>
        </is>
      </c>
      <c r="O280" t="inlineStr">
        <is>
          <t/>
        </is>
      </c>
      <c r="P280" t="inlineStr">
        <is>
          <t>σύστημα ηλεκτρονικού χρήματος</t>
        </is>
      </c>
      <c r="Q280" t="inlineStr">
        <is>
          <t>3</t>
        </is>
      </c>
      <c r="R280" t="inlineStr">
        <is>
          <t/>
        </is>
      </c>
      <c r="S280" t="inlineStr">
        <is>
          <t>electronic money scheme|e-money scheme</t>
        </is>
      </c>
      <c r="T280" t="inlineStr">
        <is>
          <t>3|3</t>
        </is>
      </c>
      <c r="U280" t="inlineStr">
        <is>
          <t>|</t>
        </is>
      </c>
      <c r="V280" t="inlineStr">
        <is>
          <t>sistema de dinero electrónico</t>
        </is>
      </c>
      <c r="W280" t="inlineStr">
        <is>
          <t>1</t>
        </is>
      </c>
      <c r="X280" t="inlineStr">
        <is>
          <t/>
        </is>
      </c>
      <c r="Y280" t="inlineStr">
        <is>
          <t/>
        </is>
      </c>
      <c r="Z280" t="inlineStr">
        <is>
          <t/>
        </is>
      </c>
      <c r="AA280" t="inlineStr">
        <is>
          <t/>
        </is>
      </c>
      <c r="AB280" t="inlineStr">
        <is>
          <t>elektronisen rahan järjestelmä|sähköisen rahan järjestelmä</t>
        </is>
      </c>
      <c r="AC280" t="inlineStr">
        <is>
          <t>1|1</t>
        </is>
      </c>
      <c r="AD280" t="inlineStr">
        <is>
          <t>|</t>
        </is>
      </c>
      <c r="AE280" t="inlineStr">
        <is>
          <t>système de monnaie électronique</t>
        </is>
      </c>
      <c r="AF280" t="inlineStr">
        <is>
          <t>1</t>
        </is>
      </c>
      <c r="AG280" t="inlineStr">
        <is>
          <t/>
        </is>
      </c>
      <c r="AH280" t="inlineStr">
        <is>
          <t/>
        </is>
      </c>
      <c r="AI280" t="inlineStr">
        <is>
          <t/>
        </is>
      </c>
      <c r="AJ280" t="inlineStr">
        <is>
          <t/>
        </is>
      </c>
      <c r="AK280" t="inlineStr">
        <is>
          <t/>
        </is>
      </c>
      <c r="AL280" t="inlineStr">
        <is>
          <t/>
        </is>
      </c>
      <c r="AM280" t="inlineStr">
        <is>
          <t/>
        </is>
      </c>
      <c r="AN280" t="inlineStr">
        <is>
          <t/>
        </is>
      </c>
      <c r="AO280" t="inlineStr">
        <is>
          <t/>
        </is>
      </c>
      <c r="AP280" t="inlineStr">
        <is>
          <t/>
        </is>
      </c>
      <c r="AQ280" t="inlineStr">
        <is>
          <t>sistema di moneta elettronica</t>
        </is>
      </c>
      <c r="AR280" t="inlineStr">
        <is>
          <t>1</t>
        </is>
      </c>
      <c r="AS280" t="inlineStr">
        <is>
          <t/>
        </is>
      </c>
      <c r="AT280" t="inlineStr">
        <is>
          <t/>
        </is>
      </c>
      <c r="AU280" t="inlineStr">
        <is>
          <t/>
        </is>
      </c>
      <c r="AV280" t="inlineStr">
        <is>
          <t/>
        </is>
      </c>
      <c r="AW280" t="inlineStr">
        <is>
          <t/>
        </is>
      </c>
      <c r="AX280" t="inlineStr">
        <is>
          <t/>
        </is>
      </c>
      <c r="AY280" t="inlineStr">
        <is>
          <t/>
        </is>
      </c>
      <c r="AZ280" t="inlineStr">
        <is>
          <t/>
        </is>
      </c>
      <c r="BA280" t="inlineStr">
        <is>
          <t/>
        </is>
      </c>
      <c r="BB280" t="inlineStr">
        <is>
          <t/>
        </is>
      </c>
      <c r="BC280" t="inlineStr">
        <is>
          <t>elektronischgeldstelsel</t>
        </is>
      </c>
      <c r="BD280" t="inlineStr">
        <is>
          <t>1</t>
        </is>
      </c>
      <c r="BE280" t="inlineStr">
        <is>
          <t/>
        </is>
      </c>
      <c r="BF280" t="inlineStr">
        <is>
          <t/>
        </is>
      </c>
      <c r="BG280" t="inlineStr">
        <is>
          <t/>
        </is>
      </c>
      <c r="BH280" t="inlineStr">
        <is>
          <t/>
        </is>
      </c>
      <c r="BI280" t="inlineStr">
        <is>
          <t>sistema de moeda eletrónica</t>
        </is>
      </c>
      <c r="BJ280" t="inlineStr">
        <is>
          <t>1</t>
        </is>
      </c>
      <c r="BK280" t="inlineStr">
        <is>
          <t/>
        </is>
      </c>
      <c r="BL280" t="inlineStr">
        <is>
          <t/>
        </is>
      </c>
      <c r="BM280" t="inlineStr">
        <is>
          <t/>
        </is>
      </c>
      <c r="BN280" t="inlineStr">
        <is>
          <t/>
        </is>
      </c>
      <c r="BO280" t="inlineStr">
        <is>
          <t/>
        </is>
      </c>
      <c r="BP280" t="inlineStr">
        <is>
          <t/>
        </is>
      </c>
      <c r="BQ280" t="inlineStr">
        <is>
          <t/>
        </is>
      </c>
      <c r="BR280" t="inlineStr">
        <is>
          <t/>
        </is>
      </c>
      <c r="BS280" t="inlineStr">
        <is>
          <t/>
        </is>
      </c>
      <c r="BT280" t="inlineStr">
        <is>
          <t/>
        </is>
      </c>
      <c r="BU280" t="inlineStr">
        <is>
          <t>e-penningsystem</t>
        </is>
      </c>
      <c r="BV280" t="inlineStr">
        <is>
          <t>1</t>
        </is>
      </c>
      <c r="BW280" t="inlineStr">
        <is>
          <t/>
        </is>
      </c>
      <c r="BX280" t="inlineStr">
        <is>
          <t/>
        </is>
      </c>
      <c r="BY280" t="inlineStr">
        <is>
          <t/>
        </is>
      </c>
      <c r="BZ280" t="inlineStr">
        <is>
          <t/>
        </is>
      </c>
      <c r="CA280" t="inlineStr">
        <is>
          <t/>
        </is>
      </c>
      <c r="CB280" t="inlineStr">
        <is>
          <t>σύνολο
τεχνικών εννοιών, κανόνων, πρωτοκόλλων, αλγορίθμων, λειτουργιών, νομικών και
συμβατικών συμφωνιών, εμπορικών συμφωνιών και διοικητικών διαδικασιών που
αποτελούν τη βάση για την παροχή ενός συγκεκριμένου προϊόντος ηλεκτρονικού
χρήματος</t>
        </is>
      </c>
      <c r="CC280" t="inlineStr">
        <is>
          <t>scheme involving the creation of digital value-based tokens, in either a single currency or multiple currencies, that are stored on an electronic device (e.g. a PC) or a smart card and can subsequently be transferred from one person/company to another</t>
        </is>
      </c>
      <c r="CD280" t="inlineStr">
        <is>
          <t/>
        </is>
      </c>
      <c r="CE280" t="inlineStr">
        <is>
          <t/>
        </is>
      </c>
      <c r="CF280" t="inlineStr">
        <is>
          <t/>
        </is>
      </c>
      <c r="CG280" t="inlineStr">
        <is>
          <t/>
        </is>
      </c>
      <c r="CH280" t="inlineStr">
        <is>
          <t/>
        </is>
      </c>
      <c r="CI280" t="inlineStr">
        <is>
          <t/>
        </is>
      </c>
      <c r="CJ280" t="inlineStr">
        <is>
          <t/>
        </is>
      </c>
      <c r="CK280" t="inlineStr">
        <is>
          <t/>
        </is>
      </c>
      <c r="CL280" t="inlineStr">
        <is>
          <t/>
        </is>
      </c>
      <c r="CM280" t="inlineStr">
        <is>
          <t/>
        </is>
      </c>
      <c r="CN280" t="inlineStr">
        <is>
          <t/>
        </is>
      </c>
      <c r="CO280" t="inlineStr">
        <is>
          <t/>
        </is>
      </c>
      <c r="CP280" t="inlineStr">
        <is>
          <t/>
        </is>
      </c>
      <c r="CQ280" t="inlineStr">
        <is>
          <t/>
        </is>
      </c>
      <c r="CR280" t="inlineStr">
        <is>
          <t/>
        </is>
      </c>
      <c r="CS280" t="inlineStr">
        <is>
          <t/>
        </is>
      </c>
      <c r="CT280" t="inlineStr">
        <is>
          <t/>
        </is>
      </c>
      <c r="CU280" t="inlineStr">
        <is>
          <t/>
        </is>
      </c>
    </row>
    <row r="281">
      <c r="A281" s="1" t="str">
        <f>HYPERLINK("https://iate.europa.eu/entry/result/769842/all", "769842")</f>
        <v>769842</v>
      </c>
      <c r="B281" t="inlineStr">
        <is>
          <t>TRADE;EMPLOYMENT AND WORKING CONDITIONS</t>
        </is>
      </c>
      <c r="C281" t="inlineStr">
        <is>
          <t>TRADE|marketing;TRADE|consumption;TRADE|trade policy;EMPLOYMENT AND WORKING CONDITIONS</t>
        </is>
      </c>
      <c r="D281" t="inlineStr">
        <is>
          <t>продажба на стоки от врата на врата|продажба по домовете</t>
        </is>
      </c>
      <c r="E281" t="inlineStr">
        <is>
          <t>2|3</t>
        </is>
      </c>
      <c r="F281" t="inlineStr">
        <is>
          <t>|</t>
        </is>
      </c>
      <c r="G281" t="inlineStr">
        <is>
          <t>podomní prodej</t>
        </is>
      </c>
      <c r="H281" t="inlineStr">
        <is>
          <t>3</t>
        </is>
      </c>
      <c r="I281" t="inlineStr">
        <is>
          <t/>
        </is>
      </c>
      <c r="J281" t="inlineStr">
        <is>
          <t>salg ved dørene|dørsalg</t>
        </is>
      </c>
      <c r="K281" t="inlineStr">
        <is>
          <t>3|4</t>
        </is>
      </c>
      <c r="L281" t="inlineStr">
        <is>
          <t>|</t>
        </is>
      </c>
      <c r="M281" t="inlineStr">
        <is>
          <t>ambulanter Verkauf|Verkauf an der Tür|Haustürgeschäft|Haustürverkauf</t>
        </is>
      </c>
      <c r="N281" t="inlineStr">
        <is>
          <t>3|3|3|3</t>
        </is>
      </c>
      <c r="O281" t="inlineStr">
        <is>
          <t>|||</t>
        </is>
      </c>
      <c r="P281" t="inlineStr">
        <is>
          <t>κατ' οίκον πώληση|πώληση πόρτα-πόρτα|πώληση κατ' οίκον</t>
        </is>
      </c>
      <c r="Q281" t="inlineStr">
        <is>
          <t>3|3|3</t>
        </is>
      </c>
      <c r="R281" t="inlineStr">
        <is>
          <t>||</t>
        </is>
      </c>
      <c r="S281" t="inlineStr">
        <is>
          <t>door-to-door sale|door-to-door selling|doorstep sales|doorstep selling|door-step selling</t>
        </is>
      </c>
      <c r="T281" t="inlineStr">
        <is>
          <t>3|3|3|3|1</t>
        </is>
      </c>
      <c r="U281" t="inlineStr">
        <is>
          <t>|||preferred|</t>
        </is>
      </c>
      <c r="V281" t="inlineStr">
        <is>
          <t>venta a domicilio</t>
        </is>
      </c>
      <c r="W281" t="inlineStr">
        <is>
          <t>2</t>
        </is>
      </c>
      <c r="X281" t="inlineStr">
        <is>
          <t/>
        </is>
      </c>
      <c r="Y281" t="inlineStr">
        <is>
          <t>rändmüük</t>
        </is>
      </c>
      <c r="Z281" t="inlineStr">
        <is>
          <t>3</t>
        </is>
      </c>
      <c r="AA281" t="inlineStr">
        <is>
          <t/>
        </is>
      </c>
      <c r="AB281" t="inlineStr">
        <is>
          <t>kulkukauppa|kotimyynti|ovelta ovelle -kauppa|ovelta ovelle -myynti|ovimyynti</t>
        </is>
      </c>
      <c r="AC281" t="inlineStr">
        <is>
          <t>2|3|3|2|3</t>
        </is>
      </c>
      <c r="AD281" t="inlineStr">
        <is>
          <t>||||</t>
        </is>
      </c>
      <c r="AE281" t="inlineStr">
        <is>
          <t>démarchage à domicile|vente par démarchage|vente à domicile|porte-à-porte|colportage|opérations de vente de porte à porte</t>
        </is>
      </c>
      <c r="AF281" t="inlineStr">
        <is>
          <t>3|3|3|3|3|3</t>
        </is>
      </c>
      <c r="AG281" t="inlineStr">
        <is>
          <t>preferred|||||</t>
        </is>
      </c>
      <c r="AH281" t="inlineStr">
        <is>
          <t>díol ó dhoras go doras</t>
        </is>
      </c>
      <c r="AI281" t="inlineStr">
        <is>
          <t>3</t>
        </is>
      </c>
      <c r="AJ281" t="inlineStr">
        <is>
          <t/>
        </is>
      </c>
      <c r="AK281" t="inlineStr">
        <is>
          <t/>
        </is>
      </c>
      <c r="AL281" t="inlineStr">
        <is>
          <t/>
        </is>
      </c>
      <c r="AM281" t="inlineStr">
        <is>
          <t/>
        </is>
      </c>
      <c r="AN281" t="inlineStr">
        <is>
          <t>házaló kereskedés</t>
        </is>
      </c>
      <c r="AO281" t="inlineStr">
        <is>
          <t>4</t>
        </is>
      </c>
      <c r="AP281" t="inlineStr">
        <is>
          <t/>
        </is>
      </c>
      <c r="AQ281" t="inlineStr">
        <is>
          <t>vendita a domicilio|vendita porta a porta</t>
        </is>
      </c>
      <c r="AR281" t="inlineStr">
        <is>
          <t>3|3</t>
        </is>
      </c>
      <c r="AS281" t="inlineStr">
        <is>
          <t>|</t>
        </is>
      </c>
      <c r="AT281" t="inlineStr">
        <is>
          <t>išnešiojamoji prekyba</t>
        </is>
      </c>
      <c r="AU281" t="inlineStr">
        <is>
          <t>3</t>
        </is>
      </c>
      <c r="AV281" t="inlineStr">
        <is>
          <t/>
        </is>
      </c>
      <c r="AW281" t="inlineStr">
        <is>
          <t>tiešā tirdzniecība mājās</t>
        </is>
      </c>
      <c r="AX281" t="inlineStr">
        <is>
          <t>2</t>
        </is>
      </c>
      <c r="AY281" t="inlineStr">
        <is>
          <t/>
        </is>
      </c>
      <c r="AZ281" t="inlineStr">
        <is>
          <t>bejgħ fid-dar</t>
        </is>
      </c>
      <c r="BA281" t="inlineStr">
        <is>
          <t>2</t>
        </is>
      </c>
      <c r="BB281" t="inlineStr">
        <is>
          <t/>
        </is>
      </c>
      <c r="BC281" t="inlineStr">
        <is>
          <t>verkoop aan huis|huis-aan-huisverkoop|colportage</t>
        </is>
      </c>
      <c r="BD281" t="inlineStr">
        <is>
          <t>3|3|3</t>
        </is>
      </c>
      <c r="BE281" t="inlineStr">
        <is>
          <t>||</t>
        </is>
      </c>
      <c r="BF281" t="inlineStr">
        <is>
          <t>sprzedaż obwoźna|handel obwoźny</t>
        </is>
      </c>
      <c r="BG281" t="inlineStr">
        <is>
          <t>3|3</t>
        </is>
      </c>
      <c r="BH281" t="inlineStr">
        <is>
          <t>|</t>
        </is>
      </c>
      <c r="BI281" t="inlineStr">
        <is>
          <t>venda porta a porta|venda a domicílio|venda ao domicílio</t>
        </is>
      </c>
      <c r="BJ281" t="inlineStr">
        <is>
          <t>3|3|4</t>
        </is>
      </c>
      <c r="BK281" t="inlineStr">
        <is>
          <t>||</t>
        </is>
      </c>
      <c r="BL281" t="inlineStr">
        <is>
          <t>vânzare la domiciliu</t>
        </is>
      </c>
      <c r="BM281" t="inlineStr">
        <is>
          <t>2</t>
        </is>
      </c>
      <c r="BN281" t="inlineStr">
        <is>
          <t/>
        </is>
      </c>
      <c r="BO281" t="inlineStr">
        <is>
          <t/>
        </is>
      </c>
      <c r="BP281" t="inlineStr">
        <is>
          <t/>
        </is>
      </c>
      <c r="BQ281" t="inlineStr">
        <is>
          <t/>
        </is>
      </c>
      <c r="BR281" t="inlineStr">
        <is>
          <t>prodaja na domu|prodaja od vrat do vrat</t>
        </is>
      </c>
      <c r="BS281" t="inlineStr">
        <is>
          <t>3|3</t>
        </is>
      </c>
      <c r="BT281" t="inlineStr">
        <is>
          <t>|</t>
        </is>
      </c>
      <c r="BU281" t="inlineStr">
        <is>
          <t>hemförsäljning</t>
        </is>
      </c>
      <c r="BV281" t="inlineStr">
        <is>
          <t>3</t>
        </is>
      </c>
      <c r="BW281" t="inlineStr">
        <is>
          <t/>
        </is>
      </c>
      <c r="BX281" t="inlineStr">
        <is>
          <t>форма на директна продажба ( &lt;a href="/entry/result/1650412/all" id="ENTRY_TO_ENTRY_CONVERTER" target="_blank"&gt;IATE:1650412&lt;/a&gt; ), при която продуктът се предлага на потребителя директно в дома му (след предварително уговорена среща или без покана)</t>
        </is>
      </c>
      <c r="BY281" t="inlineStr">
        <is>
          <t>Prodej „mimo prostory obvyklé k podnikání dodavatele, nebo nemá-li dodavatel žádné stálé místo podnikání“.</t>
        </is>
      </c>
      <c r="BZ281" t="inlineStr">
        <is>
          <t>"Erhvervsdrivendes personlige eller telefoniske henvendelse til en forbruger på bopælen, arbejdspladsen eller lignende sted med henblik på at indgå aftale om salg af varer eller tjenesteydelser. Dørsalg er nærmere reguleret i Lov om visse forbrugeraftaler af 1978 med senere ændringer, også kaldet Dørsalgsloven. Det egentlige dørsalg, der er karakteriseret ved, at henvendelsen fra den handlende sker, uden at forbrugeren forud har anmodet herom, er som hovedregel forbudt, og en aftale indgået ved et sådant ulovligt dørsalg er ikke bindende for forbrugeren."</t>
        </is>
      </c>
      <c r="CA281" t="inlineStr">
        <is>
          <t>Form des Direktvertriebs, bei dem der Verkauf von Waren oder Dienstleistungen anlässlich eines Besuchs auf Initiative des Anbieters in der Wohnung oder am Arbeitsplatz des Verbrauchers erfolgt</t>
        </is>
      </c>
      <c r="CB281" t="inlineStr">
        <is>
          <t>πολιτική προώθησης πωλήσεων που χαρακτηρίζεται από την επίσκεψη του πωλητή στο σπίτι του πελάτη</t>
        </is>
      </c>
      <c r="CC281" t="inlineStr">
        <is>
          <t>form of direct selling where goods are sold to a consumer on his/her doorstep</t>
        </is>
      </c>
      <c r="CD281" t="inlineStr">
        <is>
          <t>Sistema de venta puerta a puerta. Es uno de los métodos más tradicionales de venta directa &lt;a href="/entry/result/1650412/all" id="ENTRY_TO_ENTRY_CONVERTER" target="_blank"&gt;IATE:1650412&lt;/a&gt; .</t>
        </is>
      </c>
      <c r="CE281" t="inlineStr">
        <is>
          <t/>
        </is>
      </c>
      <c r="CF281" t="inlineStr">
        <is>
          <t/>
        </is>
      </c>
      <c r="CG281" t="inlineStr">
        <is>
          <t/>
        </is>
      </c>
      <c r="CH281" t="inlineStr">
        <is>
          <t/>
        </is>
      </c>
      <c r="CI281" t="inlineStr">
        <is>
          <t/>
        </is>
      </c>
      <c r="CJ281" t="inlineStr">
        <is>
          <t>Az a tevékenység, amelynek során az eladó vásáron, piacon, az eladó üzletén, telephelyén kívül, így különösen fogyasztó lakásán kötött szerződés alapján a fogyasztónak árut értékesít, illetve szolgáltatást nyújt.</t>
        </is>
      </c>
      <c r="CK281" t="inlineStr">
        <is>
          <t>attività commerciale in cui la comunicazione tra azienda venditrice e acquirente si concretizza in un rapporto diretto tra un incaricato alle vendite e il consumatore, effettivo o potenziale, a casa di quest’ultimo</t>
        </is>
      </c>
      <c r="CL281" t="inlineStr">
        <is>
          <t/>
        </is>
      </c>
      <c r="CM281" t="inlineStr">
        <is>
          <t/>
        </is>
      </c>
      <c r="CN281" t="inlineStr">
        <is>
          <t>Tip ta' bejgħ dirett fejn l-oġġett jinbigħ lill-klijent fid-dar.</t>
        </is>
      </c>
      <c r="CO281" t="inlineStr">
        <is>
          <t>"officiële term voor de verkoop van producten en het verlenen van diensten waarbij de verkoper grotendeels het initiatief neemt om bijvoorbeeld naar u toe te komen of u uitnodigt voor een besloten bijeenkomst."</t>
        </is>
      </c>
      <c r="CP281" t="inlineStr">
        <is>
          <t>sprzedaż dokonywana poza punktem stałej lokalizacji</t>
        </is>
      </c>
      <c r="CQ281" t="inlineStr">
        <is>
          <t>"Modalidade de distribuição comercial a retalho em que o contrato, tendo por objecto bens ou serviços, é proposto e concluído no domicílio do consumidor, pelo vendedor ou seus representantes, sem que tenha havido prévio pedido expresso por parte do mesmo consumidor."</t>
        </is>
      </c>
      <c r="CR281" t="inlineStr">
        <is>
          <t>metodă de vânzare/prospectare, constând într-o vizită comercială efectuată de un agent de vânzări la domiciliul clienților potențiali, într-o zonă geografică determinată (clientela poate fi sau nu prestabilită)</t>
        </is>
      </c>
      <c r="CS281" t="inlineStr">
        <is>
          <t/>
        </is>
      </c>
      <c r="CT281" t="inlineStr">
        <is>
          <t>1) Oblika neposredne prodaje, pri kateri potujoči prodajalci ponujajo in prodajajo blago neposredno na domu (morebitnih) kupcev. &lt;br&gt;2) Prodaja zunaj poslovnih prostorov podjetja, npr. ko se pogodba o dobavi blaga ali opravljanju storitev sklene med obiskom zastopnika ali pooblaščenca podjetja na potrošnikovem domu, na domu drugega potrošnika ali na delovnem mestu potrošnika, če do obiska ne pride na izrecno potrošnikovo željo (v praksi: prodaja "od vrat do vrat").&lt;br&gt; Na ta način je dovoljeno prodajati samo določene vrste blaga, in sicer: knjige vseh vrst, periodični tisk, umetniške reprodukcije, male gospodinjske aparate in aparate za nego telesa, izdelke iz keramike in porcelana za gospodinjstvo, posodo vseh vrst za gospodinjstvo, izdelke za čiščenje in nego v gospodinjstvu, kozmetične izdelke za nego telesa ter izdelke domače in umetne obrti.</t>
        </is>
      </c>
      <c r="CU281" t="inlineStr">
        <is>
          <t>"försäljningsform där säljaren erbjuder varor eller tjänster vid besök i den tilltänkte köparens hem. Se - hemförsäljningslagen."</t>
        </is>
      </c>
    </row>
    <row r="282">
      <c r="A282" s="1" t="str">
        <f>HYPERLINK("https://iate.europa.eu/entry/result/114216/all", "114216")</f>
        <v>114216</v>
      </c>
      <c r="B282" t="inlineStr">
        <is>
          <t>FINANCE</t>
        </is>
      </c>
      <c r="C282" t="inlineStr">
        <is>
          <t>FINANCE|financing and investment</t>
        </is>
      </c>
      <c r="D282" t="inlineStr">
        <is>
          <t>възвръщаемост на активите|рентабилност на активите</t>
        </is>
      </c>
      <c r="E282" t="inlineStr">
        <is>
          <t>3|3</t>
        </is>
      </c>
      <c r="F282" t="inlineStr">
        <is>
          <t>|</t>
        </is>
      </c>
      <c r="G282" t="inlineStr">
        <is>
          <t>návratnost aktiv|rentabilita aktiv|ROA</t>
        </is>
      </c>
      <c r="H282" t="inlineStr">
        <is>
          <t>2|2|2</t>
        </is>
      </c>
      <c r="I282" t="inlineStr">
        <is>
          <t>||</t>
        </is>
      </c>
      <c r="J282" t="inlineStr">
        <is>
          <t>afkastningsgrad</t>
        </is>
      </c>
      <c r="K282" t="inlineStr">
        <is>
          <t>4</t>
        </is>
      </c>
      <c r="L282" t="inlineStr">
        <is>
          <t/>
        </is>
      </c>
      <c r="M282" t="inlineStr">
        <is>
          <t>Gesamtkapitalrendite</t>
        </is>
      </c>
      <c r="N282" t="inlineStr">
        <is>
          <t>3</t>
        </is>
      </c>
      <c r="O282" t="inlineStr">
        <is>
          <t/>
        </is>
      </c>
      <c r="P282" t="inlineStr">
        <is>
          <t>απόδοση στοιχείων του ενεργητικού|ROA</t>
        </is>
      </c>
      <c r="Q282" t="inlineStr">
        <is>
          <t>2|2</t>
        </is>
      </c>
      <c r="R282" t="inlineStr">
        <is>
          <t>|</t>
        </is>
      </c>
      <c r="S282" t="inlineStr">
        <is>
          <t>ROA|return on assets</t>
        </is>
      </c>
      <c r="T282" t="inlineStr">
        <is>
          <t>3|3</t>
        </is>
      </c>
      <c r="U282" t="inlineStr">
        <is>
          <t>|</t>
        </is>
      </c>
      <c r="V282" t="inlineStr">
        <is>
          <t>rentabilidad sobre activos|ROA</t>
        </is>
      </c>
      <c r="W282" t="inlineStr">
        <is>
          <t>1|1</t>
        </is>
      </c>
      <c r="X282" t="inlineStr">
        <is>
          <t>|</t>
        </is>
      </c>
      <c r="Y282" t="inlineStr">
        <is>
          <t>varade tootlikkus|varade tootlus</t>
        </is>
      </c>
      <c r="Z282" t="inlineStr">
        <is>
          <t>3|3</t>
        </is>
      </c>
      <c r="AA282" t="inlineStr">
        <is>
          <t>|</t>
        </is>
      </c>
      <c r="AB282" t="inlineStr">
        <is>
          <t>ROA|kokonaispääoman tuotto|kokonaispääoman tuottoprosentti</t>
        </is>
      </c>
      <c r="AC282" t="inlineStr">
        <is>
          <t>3|3|3</t>
        </is>
      </c>
      <c r="AD282" t="inlineStr">
        <is>
          <t>||</t>
        </is>
      </c>
      <c r="AE282" t="inlineStr">
        <is>
          <t>rendement de l'actif|RDA</t>
        </is>
      </c>
      <c r="AF282" t="inlineStr">
        <is>
          <t>1|1</t>
        </is>
      </c>
      <c r="AG282" t="inlineStr">
        <is>
          <t>|</t>
        </is>
      </c>
      <c r="AH282" t="inlineStr">
        <is>
          <t>fáltas ar shócmhainní|toradh ar shócmhainní</t>
        </is>
      </c>
      <c r="AI282" t="inlineStr">
        <is>
          <t>3|3</t>
        </is>
      </c>
      <c r="AJ282" t="inlineStr">
        <is>
          <t>|</t>
        </is>
      </c>
      <c r="AK282" t="inlineStr">
        <is>
          <t>prinos na imovinu|povrat na imovinu</t>
        </is>
      </c>
      <c r="AL282" t="inlineStr">
        <is>
          <t>3|3</t>
        </is>
      </c>
      <c r="AM282" t="inlineStr">
        <is>
          <t>|</t>
        </is>
      </c>
      <c r="AN282" t="inlineStr">
        <is>
          <t>ROA|eszközarányos jövedelmezőség</t>
        </is>
      </c>
      <c r="AO282" t="inlineStr">
        <is>
          <t>4|4</t>
        </is>
      </c>
      <c r="AP282" t="inlineStr">
        <is>
          <t>|</t>
        </is>
      </c>
      <c r="AQ282" t="inlineStr">
        <is>
          <t>rendimento delle attività totali</t>
        </is>
      </c>
      <c r="AR282" t="inlineStr">
        <is>
          <t>3</t>
        </is>
      </c>
      <c r="AS282" t="inlineStr">
        <is>
          <t/>
        </is>
      </c>
      <c r="AT282" t="inlineStr">
        <is>
          <t>turto grąža|turto pelningumas</t>
        </is>
      </c>
      <c r="AU282" t="inlineStr">
        <is>
          <t>3|3</t>
        </is>
      </c>
      <c r="AV282" t="inlineStr">
        <is>
          <t>|</t>
        </is>
      </c>
      <c r="AW282" t="inlineStr">
        <is>
          <t/>
        </is>
      </c>
      <c r="AX282" t="inlineStr">
        <is>
          <t/>
        </is>
      </c>
      <c r="AY282" t="inlineStr">
        <is>
          <t/>
        </is>
      </c>
      <c r="AZ282" t="inlineStr">
        <is>
          <t>redditu fuq l-assi</t>
        </is>
      </c>
      <c r="BA282" t="inlineStr">
        <is>
          <t>3</t>
        </is>
      </c>
      <c r="BB282" t="inlineStr">
        <is>
          <t/>
        </is>
      </c>
      <c r="BC282" t="inlineStr">
        <is>
          <t/>
        </is>
      </c>
      <c r="BD282" t="inlineStr">
        <is>
          <t/>
        </is>
      </c>
      <c r="BE282" t="inlineStr">
        <is>
          <t/>
        </is>
      </c>
      <c r="BF282" t="inlineStr">
        <is>
          <t>stopa zwrotu z aktywów</t>
        </is>
      </c>
      <c r="BG282" t="inlineStr">
        <is>
          <t>3</t>
        </is>
      </c>
      <c r="BH282" t="inlineStr">
        <is>
          <t/>
        </is>
      </c>
      <c r="BI282" t="inlineStr">
        <is>
          <t>rentabilidade dos ativos|rendibilidade dos ativos|ROA|rentabilidade média do ativo|retorno sobre os ativos</t>
        </is>
      </c>
      <c r="BJ282" t="inlineStr">
        <is>
          <t>3|1|1|1|1</t>
        </is>
      </c>
      <c r="BK282" t="inlineStr">
        <is>
          <t>||||</t>
        </is>
      </c>
      <c r="BL282" t="inlineStr">
        <is>
          <t>rentabilitate a activelor|randament al activelor</t>
        </is>
      </c>
      <c r="BM282" t="inlineStr">
        <is>
          <t>3|3</t>
        </is>
      </c>
      <c r="BN282" t="inlineStr">
        <is>
          <t>|</t>
        </is>
      </c>
      <c r="BO282" t="inlineStr">
        <is>
          <t/>
        </is>
      </c>
      <c r="BP282" t="inlineStr">
        <is>
          <t/>
        </is>
      </c>
      <c r="BQ282" t="inlineStr">
        <is>
          <t/>
        </is>
      </c>
      <c r="BR282" t="inlineStr">
        <is>
          <t>donos na sredstva</t>
        </is>
      </c>
      <c r="BS282" t="inlineStr">
        <is>
          <t>3</t>
        </is>
      </c>
      <c r="BT282" t="inlineStr">
        <is>
          <t/>
        </is>
      </c>
      <c r="BU282" t="inlineStr">
        <is>
          <t/>
        </is>
      </c>
      <c r="BV282" t="inlineStr">
        <is>
          <t/>
        </is>
      </c>
      <c r="BW282" t="inlineStr">
        <is>
          <t/>
        </is>
      </c>
      <c r="BX282" t="inlineStr">
        <is>
          <t/>
        </is>
      </c>
      <c r="BY282" t="inlineStr">
        <is>
          <t>ukazuje, do jaké míry se daří společnosti z dostupných aktiv generovat zisk, případně jinou alternativní veličinu poměřující firemní výkonnost</t>
        </is>
      </c>
      <c r="BZ282" t="inlineStr">
        <is>
          <t/>
        </is>
      </c>
      <c r="CA282" t="inlineStr">
        <is>
          <t>Kennzahl, die anzeigt, welchen Betriebsertrag eine Unternehmung auf ihr eingesetztes Kapital erzielt</t>
        </is>
      </c>
      <c r="CB282" t="inlineStr">
        <is>
          <t>δείκτης
αποδοτικότητας (κερδών) που εξάγεται από τη διαίρεση των καθαρών κερδών με το
σύνολο του ενεργητικού</t>
        </is>
      </c>
      <c r="CC282" t="inlineStr">
        <is>
          <t>accounting ratio expressing the amount of profit for a financial year as a percentage of the assets of a company</t>
        </is>
      </c>
      <c r="CD282" t="inlineStr">
        <is>
          <t/>
        </is>
      </c>
      <c r="CE282" t="inlineStr">
        <is>
          <t/>
        </is>
      </c>
      <c r="CF282" t="inlineStr">
        <is>
          <t>1. tilinpäätösanalyysissä käytetty pääoman tuoton tunnusluku, joka kuvaa liiketoiminnan suhteellista kannattavuutta&lt;p&gt;2. prosenttiluku, joka ilmaisee, paljonko yhtiö tuottaa korkoa omistajien siihen sijoittamalle kokonaispääomalle, johon lasketaan sekä yhtiön oma pääoma että velat&lt;/p&gt;</t>
        </is>
      </c>
      <c r="CG282" t="inlineStr">
        <is>
          <t/>
        </is>
      </c>
      <c r="CH282" t="inlineStr">
        <is>
          <t/>
        </is>
      </c>
      <c r="CI282" t="inlineStr">
        <is>
          <t>pokazatelj onoga što društvo može učiniti s imovinom koju posjeduje, npr. koliki iznos profita može ostvariti temeljem jedinice imovine u svojemu vlasništvu</t>
        </is>
      </c>
      <c r="CJ282" t="inlineStr">
        <is>
          <t>Az adózás előtti eredmény és az összes eszköz aránya.</t>
        </is>
      </c>
      <c r="CK282" t="inlineStr">
        <is>
          <t/>
        </is>
      </c>
      <c r="CL282" t="inlineStr">
        <is>
          <t/>
        </is>
      </c>
      <c r="CM282" t="inlineStr">
        <is>
          <t/>
        </is>
      </c>
      <c r="CN282" t="inlineStr">
        <is>
          <t>indikatur li juri kemm kumpanija tagħmel qligħ abbażi tal-assi totali tagħha</t>
        </is>
      </c>
      <c r="CO282" t="inlineStr">
        <is>
          <t/>
        </is>
      </c>
      <c r="CP282" t="inlineStr">
        <is>
          <t>iloraz zysku netto i aktywów na koniec okresu obrotowego</t>
        </is>
      </c>
      <c r="CQ282" t="inlineStr">
        <is>
          <t>indicador, em percentagem, que compara o
lucro líquido com os ativos líquidos da empresa (ou seja, deduzidos
das amortizações acumuladas); mede o lucro gerado por cada unidade
monetária de ativos</t>
        </is>
      </c>
      <c r="CR282" t="inlineStr">
        <is>
          <t>Raport dintre profitul net și activul total al unei societăți; acest indicator reflectă eficiența utilizării activelor societății pentru a genera profit; randamentul activelor prezintă un interes deosebit în cazul societăților bancare, în acest caz, o valoare supraunitară (mai mare de 100%) este dovada unor performanțe financiare deosebite.</t>
        </is>
      </c>
      <c r="CS282" t="inlineStr">
        <is>
          <t/>
        </is>
      </c>
      <c r="CT282" t="inlineStr">
        <is>
          <t/>
        </is>
      </c>
      <c r="CU282" t="inlineStr">
        <is>
          <t/>
        </is>
      </c>
    </row>
    <row r="283">
      <c r="A283" s="1" t="str">
        <f>HYPERLINK("https://iate.europa.eu/entry/result/1262408/all", "1262408")</f>
        <v>1262408</v>
      </c>
      <c r="B283" t="inlineStr">
        <is>
          <t>FINANCE</t>
        </is>
      </c>
      <c r="C283" t="inlineStr">
        <is>
          <t>FINANCE|financial institutions and credit|credit</t>
        </is>
      </c>
      <c r="D283" t="inlineStr">
        <is>
          <t>подчиненост</t>
        </is>
      </c>
      <c r="E283" t="inlineStr">
        <is>
          <t>3</t>
        </is>
      </c>
      <c r="F283" t="inlineStr">
        <is>
          <t/>
        </is>
      </c>
      <c r="G283" t="inlineStr">
        <is>
          <t>podřízení|podřízenost</t>
        </is>
      </c>
      <c r="H283" t="inlineStr">
        <is>
          <t>2|2</t>
        </is>
      </c>
      <c r="I283" t="inlineStr">
        <is>
          <t>|</t>
        </is>
      </c>
      <c r="J283" t="inlineStr">
        <is>
          <t>tilbagetrædelseserklæring</t>
        </is>
      </c>
      <c r="K283" t="inlineStr">
        <is>
          <t>3</t>
        </is>
      </c>
      <c r="L283" t="inlineStr">
        <is>
          <t/>
        </is>
      </c>
      <c r="M283" t="inlineStr">
        <is>
          <t>Nachrangigkeit</t>
        </is>
      </c>
      <c r="N283" t="inlineStr">
        <is>
          <t>3</t>
        </is>
      </c>
      <c r="O283" t="inlineStr">
        <is>
          <t/>
        </is>
      </c>
      <c r="P283" t="inlineStr">
        <is>
          <t>μειωμένη εξασφάλιση</t>
        </is>
      </c>
      <c r="Q283" t="inlineStr">
        <is>
          <t>3</t>
        </is>
      </c>
      <c r="R283" t="inlineStr">
        <is>
          <t/>
        </is>
      </c>
      <c r="S283" t="inlineStr">
        <is>
          <t>subordination</t>
        </is>
      </c>
      <c r="T283" t="inlineStr">
        <is>
          <t>2</t>
        </is>
      </c>
      <c r="U283" t="inlineStr">
        <is>
          <t/>
        </is>
      </c>
      <c r="V283" t="inlineStr">
        <is>
          <t>subordinación|subordinación de créditos|subordinación crediticia</t>
        </is>
      </c>
      <c r="W283" t="inlineStr">
        <is>
          <t>3|3|3</t>
        </is>
      </c>
      <c r="X283" t="inlineStr">
        <is>
          <t>||</t>
        </is>
      </c>
      <c r="Y283" t="inlineStr">
        <is>
          <t/>
        </is>
      </c>
      <c r="Z283" t="inlineStr">
        <is>
          <t/>
        </is>
      </c>
      <c r="AA283" t="inlineStr">
        <is>
          <t/>
        </is>
      </c>
      <c r="AB283" t="inlineStr">
        <is>
          <t>subordinointi|subordinaatio|alisteisuus</t>
        </is>
      </c>
      <c r="AC283" t="inlineStr">
        <is>
          <t>3|3|3</t>
        </is>
      </c>
      <c r="AD283" t="inlineStr">
        <is>
          <t>||</t>
        </is>
      </c>
      <c r="AE283" t="inlineStr">
        <is>
          <t>subordination|désistement de rang</t>
        </is>
      </c>
      <c r="AF283" t="inlineStr">
        <is>
          <t>3|3</t>
        </is>
      </c>
      <c r="AG283" t="inlineStr">
        <is>
          <t>|</t>
        </is>
      </c>
      <c r="AH283" t="inlineStr">
        <is>
          <t>tánaistiú</t>
        </is>
      </c>
      <c r="AI283" t="inlineStr">
        <is>
          <t>3</t>
        </is>
      </c>
      <c r="AJ283" t="inlineStr">
        <is>
          <t/>
        </is>
      </c>
      <c r="AK283" t="inlineStr">
        <is>
          <t>podređeni dug</t>
        </is>
      </c>
      <c r="AL283" t="inlineStr">
        <is>
          <t>4</t>
        </is>
      </c>
      <c r="AM283" t="inlineStr">
        <is>
          <t/>
        </is>
      </c>
      <c r="AN283" t="inlineStr">
        <is>
          <t/>
        </is>
      </c>
      <c r="AO283" t="inlineStr">
        <is>
          <t/>
        </is>
      </c>
      <c r="AP283" t="inlineStr">
        <is>
          <t/>
        </is>
      </c>
      <c r="AQ283" t="inlineStr">
        <is>
          <t>subordinazione</t>
        </is>
      </c>
      <c r="AR283" t="inlineStr">
        <is>
          <t>3</t>
        </is>
      </c>
      <c r="AS283" t="inlineStr">
        <is>
          <t/>
        </is>
      </c>
      <c r="AT283" t="inlineStr">
        <is>
          <t/>
        </is>
      </c>
      <c r="AU283" t="inlineStr">
        <is>
          <t/>
        </is>
      </c>
      <c r="AV283" t="inlineStr">
        <is>
          <t/>
        </is>
      </c>
      <c r="AW283" t="inlineStr">
        <is>
          <t/>
        </is>
      </c>
      <c r="AX283" t="inlineStr">
        <is>
          <t/>
        </is>
      </c>
      <c r="AY283" t="inlineStr">
        <is>
          <t/>
        </is>
      </c>
      <c r="AZ283" t="inlineStr">
        <is>
          <t>subordinazzjoni</t>
        </is>
      </c>
      <c r="BA283" t="inlineStr">
        <is>
          <t>3</t>
        </is>
      </c>
      <c r="BB283" t="inlineStr">
        <is>
          <t/>
        </is>
      </c>
      <c r="BC283" t="inlineStr">
        <is>
          <t>achterstelling</t>
        </is>
      </c>
      <c r="BD283" t="inlineStr">
        <is>
          <t>3</t>
        </is>
      </c>
      <c r="BE283" t="inlineStr">
        <is>
          <t/>
        </is>
      </c>
      <c r="BF283" t="inlineStr">
        <is>
          <t>podporządkowanie</t>
        </is>
      </c>
      <c r="BG283" t="inlineStr">
        <is>
          <t>3</t>
        </is>
      </c>
      <c r="BH283" t="inlineStr">
        <is>
          <t/>
        </is>
      </c>
      <c r="BI283" t="inlineStr">
        <is>
          <t>subordinação</t>
        </is>
      </c>
      <c r="BJ283" t="inlineStr">
        <is>
          <t>3</t>
        </is>
      </c>
      <c r="BK283" t="inlineStr">
        <is>
          <t/>
        </is>
      </c>
      <c r="BL283" t="inlineStr">
        <is>
          <t>subordonare</t>
        </is>
      </c>
      <c r="BM283" t="inlineStr">
        <is>
          <t>2</t>
        </is>
      </c>
      <c r="BN283" t="inlineStr">
        <is>
          <t/>
        </is>
      </c>
      <c r="BO283" t="inlineStr">
        <is>
          <t/>
        </is>
      </c>
      <c r="BP283" t="inlineStr">
        <is>
          <t/>
        </is>
      </c>
      <c r="BQ283" t="inlineStr">
        <is>
          <t/>
        </is>
      </c>
      <c r="BR283" t="inlineStr">
        <is>
          <t/>
        </is>
      </c>
      <c r="BS283" t="inlineStr">
        <is>
          <t/>
        </is>
      </c>
      <c r="BT283" t="inlineStr">
        <is>
          <t/>
        </is>
      </c>
      <c r="BU283" t="inlineStr">
        <is>
          <t>efterställning</t>
        </is>
      </c>
      <c r="BV283" t="inlineStr">
        <is>
          <t>3</t>
        </is>
      </c>
      <c r="BW283" t="inlineStr">
        <is>
          <t/>
        </is>
      </c>
      <c r="BX283" t="inlineStr">
        <is>
          <t>договор, при който младши кредитор (или група младши кредитори) се съгласява да му бъдат възстановени дължими суми от кредитополучател или друг длъжник, след като вземанията бъдат първо изплатени на старшия кредитор (или група старши кредитори)</t>
        </is>
      </c>
      <c r="BY283" t="inlineStr">
        <is>
          <t>ujednání věřitele (juniorního) s jiným (seniorním) o tom, že pohledávky prvního dlužníka nebudou splaceny, pokud a dokud nebude v plné výši splacen dluh druhého</t>
        </is>
      </c>
      <c r="BZ283" t="inlineStr">
        <is>
          <t>"en tilkendelgivelse fra en kreditor om, at vedkommende lader de øvrige kreditorer få deres krav på virksomheden fyldestgjort først"</t>
        </is>
      </c>
      <c r="CA283" t="inlineStr">
        <is>
          <t/>
        </is>
      </c>
      <c r="CB283" t="inlineStr">
        <is>
          <t>Έγγραφη αναγνώριση από πιστωτή ότι η απαίτησή του σε βάρος ορισμένου οφειλέτη έπεται σε προτεραιότητα ικανοποίησης, από άλλη οφειλή του ίδιου οφειλέτη προς άλλον πιστωτή.</t>
        </is>
      </c>
      <c r="CC283" t="inlineStr">
        <is>
          <t>an arrangement where one creditor or group of creditors (the junior creditor(s)) agrees not to be paid by a borrower or other common debtor until another creditor or group of creditors (the senior creditor(s)) have been paid</t>
        </is>
      </c>
      <c r="CD283" t="inlineStr">
        <is>
          <t/>
        </is>
      </c>
      <c r="CE283" t="inlineStr">
        <is>
          <t/>
        </is>
      </c>
      <c r="CF283" t="inlineStr">
        <is>
          <t>järjestely, jossa velkoja (juniorivelkoja) suostuu siihen, että velallinen maksaa saamisen sille vasta sen jälkeen, kun se on maksanut toiselle velkojalle (seniorivelkojalle)</t>
        </is>
      </c>
      <c r="CG283" t="inlineStr">
        <is>
          <t>contrat par lequel un créancier junior accepte que ses créances contre un débiteur ne soient payées que lorsque le créancier senior aura été payé</t>
        </is>
      </c>
      <c r="CH283" t="inlineStr">
        <is>
          <t/>
        </is>
      </c>
      <c r="CI283" t="inlineStr">
        <is>
          <t>zajam ili vrijednosnica s podredenim zahtjevom za naplatu u usporedbi s nekim drugim, nadređenim tražbinama; dug koji dolazi na naplatu tek kad su podmirene nadređene obveze</t>
        </is>
      </c>
      <c r="CJ283" t="inlineStr">
        <is>
          <t/>
        </is>
      </c>
      <c r="CK283" t="inlineStr">
        <is>
          <t/>
        </is>
      </c>
      <c r="CL283" t="inlineStr">
        <is>
          <t/>
        </is>
      </c>
      <c r="CM283" t="inlineStr">
        <is>
          <t/>
        </is>
      </c>
      <c r="CN283" t="inlineStr">
        <is>
          <t>ftehim li bih kreditur jew grupp ta' kredituri (il-kreditur/i subordinat/i) jaqblu li ma jitħallsux minn min jissellef jew minn xi debitur komuni ieħor qabel ma jitħallas/jitħallsu kreditur jew grupp ta' kredituri (il-kreditur(i) prinċipali) oħra</t>
        </is>
      </c>
      <c r="CO283" t="inlineStr">
        <is>
          <t>in het geval van leningen houdt achterstelling in dat die pas hoeven te worden afgelost als, bv. bij faillissement, alle andere schulden zijn betaald</t>
        </is>
      </c>
      <c r="CP283" t="inlineStr">
        <is>
          <t>porozumienie, w którym jeden wierzyciel (wierzyciel nieuprzywilejowany) lub grupa wierzycieli zgadza się, aby dłużnik/kredytobiorca spłacił w pierwszej kolejności dług zaciągnięty u innego wierzyciela (wierzyciel uprzywilejowany) lub grupy wierzycieli</t>
        </is>
      </c>
      <c r="CQ283" t="inlineStr">
        <is>
          <t/>
        </is>
      </c>
      <c r="CR283" t="inlineStr">
        <is>
          <t>acord conform căruia un creditor sau un grup de creditori (creditori subordonați) acceptă să fie despăgubiți de către debitor doar după ce datoria unui alt creditor sau grup de creditori (creditori principali) a fost rambursată</t>
        </is>
      </c>
      <c r="CS283" t="inlineStr">
        <is>
          <t/>
        </is>
      </c>
      <c r="CT283" t="inlineStr">
        <is>
          <t/>
        </is>
      </c>
      <c r="CU283" t="inlineStr">
        <is>
          <t/>
        </is>
      </c>
    </row>
    <row r="284">
      <c r="A284" s="1" t="str">
        <f>HYPERLINK("https://iate.europa.eu/entry/result/3528165/all", "3528165")</f>
        <v>3528165</v>
      </c>
      <c r="B284" t="inlineStr">
        <is>
          <t>FINANCE</t>
        </is>
      </c>
      <c r="C284" t="inlineStr">
        <is>
          <t>FINANCE</t>
        </is>
      </c>
      <c r="D284" t="inlineStr">
        <is>
          <t/>
        </is>
      </c>
      <c r="E284" t="inlineStr">
        <is>
          <t/>
        </is>
      </c>
      <c r="F284" t="inlineStr">
        <is>
          <t/>
        </is>
      </c>
      <c r="G284" t="inlineStr">
        <is>
          <t/>
        </is>
      </c>
      <c r="H284" t="inlineStr">
        <is>
          <t/>
        </is>
      </c>
      <c r="I284" t="inlineStr">
        <is>
          <t/>
        </is>
      </c>
      <c r="J284" t="inlineStr">
        <is>
          <t/>
        </is>
      </c>
      <c r="K284" t="inlineStr">
        <is>
          <t/>
        </is>
      </c>
      <c r="L284" t="inlineStr">
        <is>
          <t/>
        </is>
      </c>
      <c r="M284" t="inlineStr">
        <is>
          <t>Ex-post-Beiträge</t>
        </is>
      </c>
      <c r="N284" t="inlineStr">
        <is>
          <t>3</t>
        </is>
      </c>
      <c r="O284" t="inlineStr">
        <is>
          <t/>
        </is>
      </c>
      <c r="P284" t="inlineStr">
        <is>
          <t/>
        </is>
      </c>
      <c r="Q284" t="inlineStr">
        <is>
          <t/>
        </is>
      </c>
      <c r="R284" t="inlineStr">
        <is>
          <t/>
        </is>
      </c>
      <c r="S284" t="inlineStr">
        <is>
          <t>ex post financing</t>
        </is>
      </c>
      <c r="T284" t="inlineStr">
        <is>
          <t>3</t>
        </is>
      </c>
      <c r="U284" t="inlineStr">
        <is>
          <t/>
        </is>
      </c>
      <c r="V284" t="inlineStr">
        <is>
          <t/>
        </is>
      </c>
      <c r="W284" t="inlineStr">
        <is>
          <t/>
        </is>
      </c>
      <c r="X284" t="inlineStr">
        <is>
          <t/>
        </is>
      </c>
      <c r="Y284" t="inlineStr">
        <is>
          <t/>
        </is>
      </c>
      <c r="Z284" t="inlineStr">
        <is>
          <t/>
        </is>
      </c>
      <c r="AA284" t="inlineStr">
        <is>
          <t/>
        </is>
      </c>
      <c r="AB284" t="inlineStr">
        <is>
          <t/>
        </is>
      </c>
      <c r="AC284" t="inlineStr">
        <is>
          <t/>
        </is>
      </c>
      <c r="AD284" t="inlineStr">
        <is>
          <t/>
        </is>
      </c>
      <c r="AE284" t="inlineStr">
        <is>
          <t>financement ex post</t>
        </is>
      </c>
      <c r="AF284" t="inlineStr">
        <is>
          <t>3</t>
        </is>
      </c>
      <c r="AG284" t="inlineStr">
        <is>
          <t/>
        </is>
      </c>
      <c r="AH284" t="inlineStr">
        <is>
          <t/>
        </is>
      </c>
      <c r="AI284" t="inlineStr">
        <is>
          <t/>
        </is>
      </c>
      <c r="AJ284" t="inlineStr">
        <is>
          <t/>
        </is>
      </c>
      <c r="AK284" t="inlineStr">
        <is>
          <t/>
        </is>
      </c>
      <c r="AL284" t="inlineStr">
        <is>
          <t/>
        </is>
      </c>
      <c r="AM284" t="inlineStr">
        <is>
          <t/>
        </is>
      </c>
      <c r="AN284" t="inlineStr">
        <is>
          <t/>
        </is>
      </c>
      <c r="AO284" t="inlineStr">
        <is>
          <t/>
        </is>
      </c>
      <c r="AP284" t="inlineStr">
        <is>
          <t/>
        </is>
      </c>
      <c r="AQ284" t="inlineStr">
        <is>
          <t>finanziamento ex post</t>
        </is>
      </c>
      <c r="AR284" t="inlineStr">
        <is>
          <t>3</t>
        </is>
      </c>
      <c r="AS284" t="inlineStr">
        <is>
          <t/>
        </is>
      </c>
      <c r="AT284" t="inlineStr">
        <is>
          <t/>
        </is>
      </c>
      <c r="AU284" t="inlineStr">
        <is>
          <t/>
        </is>
      </c>
      <c r="AV284" t="inlineStr">
        <is>
          <t/>
        </is>
      </c>
      <c r="AW284" t="inlineStr">
        <is>
          <t/>
        </is>
      </c>
      <c r="AX284" t="inlineStr">
        <is>
          <t/>
        </is>
      </c>
      <c r="AY284" t="inlineStr">
        <is>
          <t/>
        </is>
      </c>
      <c r="AZ284" t="inlineStr">
        <is>
          <t/>
        </is>
      </c>
      <c r="BA284" t="inlineStr">
        <is>
          <t/>
        </is>
      </c>
      <c r="BB284" t="inlineStr">
        <is>
          <t/>
        </is>
      </c>
      <c r="BC284" t="inlineStr">
        <is>
          <t/>
        </is>
      </c>
      <c r="BD284" t="inlineStr">
        <is>
          <t/>
        </is>
      </c>
      <c r="BE284" t="inlineStr">
        <is>
          <t/>
        </is>
      </c>
      <c r="BF284" t="inlineStr">
        <is>
          <t/>
        </is>
      </c>
      <c r="BG284" t="inlineStr">
        <is>
          <t/>
        </is>
      </c>
      <c r="BH284" t="inlineStr">
        <is>
          <t/>
        </is>
      </c>
      <c r="BI284" t="inlineStr">
        <is>
          <t/>
        </is>
      </c>
      <c r="BJ284" t="inlineStr">
        <is>
          <t/>
        </is>
      </c>
      <c r="BK284" t="inlineStr">
        <is>
          <t/>
        </is>
      </c>
      <c r="BL284" t="inlineStr">
        <is>
          <t/>
        </is>
      </c>
      <c r="BM284" t="inlineStr">
        <is>
          <t/>
        </is>
      </c>
      <c r="BN284" t="inlineStr">
        <is>
          <t/>
        </is>
      </c>
      <c r="BO284" t="inlineStr">
        <is>
          <t/>
        </is>
      </c>
      <c r="BP284" t="inlineStr">
        <is>
          <t/>
        </is>
      </c>
      <c r="BQ284" t="inlineStr">
        <is>
          <t/>
        </is>
      </c>
      <c r="BR284" t="inlineStr">
        <is>
          <t/>
        </is>
      </c>
      <c r="BS284" t="inlineStr">
        <is>
          <t/>
        </is>
      </c>
      <c r="BT284" t="inlineStr">
        <is>
          <t/>
        </is>
      </c>
      <c r="BU284" t="inlineStr">
        <is>
          <t/>
        </is>
      </c>
      <c r="BV284" t="inlineStr">
        <is>
          <t/>
        </is>
      </c>
      <c r="BW284" t="inlineStr">
        <is>
          <t/>
        </is>
      </c>
      <c r="BX284" t="inlineStr">
        <is>
          <t/>
        </is>
      </c>
      <c r="BY284" t="inlineStr">
        <is>
          <t/>
        </is>
      </c>
      <c r="BZ284" t="inlineStr">
        <is>
          <t/>
        </is>
      </c>
      <c r="CA284" t="inlineStr">
        <is>
          <t/>
        </is>
      </c>
      <c r="CB284" t="inlineStr">
        <is>
          <t/>
        </is>
      </c>
      <c r="CC284" t="inlineStr">
        <is>
          <t>funding mechanism occurring after the need arises</t>
        </is>
      </c>
      <c r="CD284" t="inlineStr">
        <is>
          <t/>
        </is>
      </c>
      <c r="CE284" t="inlineStr">
        <is>
          <t/>
        </is>
      </c>
      <c r="CF284" t="inlineStr">
        <is>
          <t/>
        </is>
      </c>
      <c r="CG284" t="inlineStr">
        <is>
          <t/>
        </is>
      </c>
      <c r="CH284" t="inlineStr">
        <is>
          <t/>
        </is>
      </c>
      <c r="CI284" t="inlineStr">
        <is>
          <t/>
        </is>
      </c>
      <c r="CJ284" t="inlineStr">
        <is>
          <t/>
        </is>
      </c>
      <c r="CK284" t="inlineStr">
        <is>
          <t>meccanismo di
finanziamento che si attiva successivamente al sorgere di una necessità</t>
        </is>
      </c>
      <c r="CL284" t="inlineStr">
        <is>
          <t/>
        </is>
      </c>
      <c r="CM284" t="inlineStr">
        <is>
          <t/>
        </is>
      </c>
      <c r="CN284" t="inlineStr">
        <is>
          <t/>
        </is>
      </c>
      <c r="CO284" t="inlineStr">
        <is>
          <t/>
        </is>
      </c>
      <c r="CP284" t="inlineStr">
        <is>
          <t/>
        </is>
      </c>
      <c r="CQ284" t="inlineStr">
        <is>
          <t/>
        </is>
      </c>
      <c r="CR284" t="inlineStr">
        <is>
          <t/>
        </is>
      </c>
      <c r="CS284" t="inlineStr">
        <is>
          <t/>
        </is>
      </c>
      <c r="CT284" t="inlineStr">
        <is>
          <t/>
        </is>
      </c>
      <c r="CU284" t="inlineStr">
        <is>
          <t/>
        </is>
      </c>
    </row>
    <row r="285">
      <c r="A285" s="1" t="str">
        <f>HYPERLINK("https://iate.europa.eu/entry/result/3550919/all", "3550919")</f>
        <v>3550919</v>
      </c>
      <c r="B285" t="inlineStr">
        <is>
          <t>ENVIRONMENT;SOCIAL QUESTIONS;FINANCE</t>
        </is>
      </c>
      <c r="C285" t="inlineStr">
        <is>
          <t>ENVIRONMENT;SOCIAL QUESTIONS|social affairs;FINANCE</t>
        </is>
      </c>
      <c r="D285" t="inlineStr">
        <is>
          <t/>
        </is>
      </c>
      <c r="E285" t="inlineStr">
        <is>
          <t/>
        </is>
      </c>
      <c r="F285" t="inlineStr">
        <is>
          <t/>
        </is>
      </c>
      <c r="G285" t="inlineStr">
        <is>
          <t/>
        </is>
      </c>
      <c r="H285" t="inlineStr">
        <is>
          <t/>
        </is>
      </c>
      <c r="I285" t="inlineStr">
        <is>
          <t/>
        </is>
      </c>
      <c r="J285" t="inlineStr">
        <is>
          <t/>
        </is>
      </c>
      <c r="K285" t="inlineStr">
        <is>
          <t/>
        </is>
      </c>
      <c r="L285" t="inlineStr">
        <is>
          <t/>
        </is>
      </c>
      <c r="M285" t="inlineStr">
        <is>
          <t/>
        </is>
      </c>
      <c r="N285" t="inlineStr">
        <is>
          <t/>
        </is>
      </c>
      <c r="O285" t="inlineStr">
        <is>
          <t/>
        </is>
      </c>
      <c r="P285" t="inlineStr">
        <is>
          <t/>
        </is>
      </c>
      <c r="Q285" t="inlineStr">
        <is>
          <t/>
        </is>
      </c>
      <c r="R285" t="inlineStr">
        <is>
          <t/>
        </is>
      </c>
      <c r="S285" t="inlineStr">
        <is>
          <t>corporate accountability</t>
        </is>
      </c>
      <c r="T285" t="inlineStr">
        <is>
          <t>3</t>
        </is>
      </c>
      <c r="U285" t="inlineStr">
        <is>
          <t/>
        </is>
      </c>
      <c r="V285" t="inlineStr">
        <is>
          <t>responsabilidad corporativa</t>
        </is>
      </c>
      <c r="W285" t="inlineStr">
        <is>
          <t>3</t>
        </is>
      </c>
      <c r="X285" t="inlineStr">
        <is>
          <t/>
        </is>
      </c>
      <c r="Y285" t="inlineStr">
        <is>
          <t/>
        </is>
      </c>
      <c r="Z285" t="inlineStr">
        <is>
          <t/>
        </is>
      </c>
      <c r="AA285" t="inlineStr">
        <is>
          <t/>
        </is>
      </c>
      <c r="AB285" t="inlineStr">
        <is>
          <t/>
        </is>
      </c>
      <c r="AC285" t="inlineStr">
        <is>
          <t/>
        </is>
      </c>
      <c r="AD285" t="inlineStr">
        <is>
          <t/>
        </is>
      </c>
      <c r="AE285" t="inlineStr">
        <is>
          <t/>
        </is>
      </c>
      <c r="AF285" t="inlineStr">
        <is>
          <t/>
        </is>
      </c>
      <c r="AG285" t="inlineStr">
        <is>
          <t/>
        </is>
      </c>
      <c r="AH285" t="inlineStr">
        <is>
          <t/>
        </is>
      </c>
      <c r="AI285" t="inlineStr">
        <is>
          <t/>
        </is>
      </c>
      <c r="AJ285" t="inlineStr">
        <is>
          <t/>
        </is>
      </c>
      <c r="AK285" t="inlineStr">
        <is>
          <t/>
        </is>
      </c>
      <c r="AL285" t="inlineStr">
        <is>
          <t/>
        </is>
      </c>
      <c r="AM285" t="inlineStr">
        <is>
          <t/>
        </is>
      </c>
      <c r="AN285" t="inlineStr">
        <is>
          <t/>
        </is>
      </c>
      <c r="AO285" t="inlineStr">
        <is>
          <t/>
        </is>
      </c>
      <c r="AP285" t="inlineStr">
        <is>
          <t/>
        </is>
      </c>
      <c r="AQ285" t="inlineStr">
        <is>
          <t/>
        </is>
      </c>
      <c r="AR285" t="inlineStr">
        <is>
          <t/>
        </is>
      </c>
      <c r="AS285" t="inlineStr">
        <is>
          <t/>
        </is>
      </c>
      <c r="AT285" t="inlineStr">
        <is>
          <t/>
        </is>
      </c>
      <c r="AU285" t="inlineStr">
        <is>
          <t/>
        </is>
      </c>
      <c r="AV285" t="inlineStr">
        <is>
          <t/>
        </is>
      </c>
      <c r="AW285" t="inlineStr">
        <is>
          <t/>
        </is>
      </c>
      <c r="AX285" t="inlineStr">
        <is>
          <t/>
        </is>
      </c>
      <c r="AY285" t="inlineStr">
        <is>
          <t/>
        </is>
      </c>
      <c r="AZ285" t="inlineStr">
        <is>
          <t/>
        </is>
      </c>
      <c r="BA285" t="inlineStr">
        <is>
          <t/>
        </is>
      </c>
      <c r="BB285" t="inlineStr">
        <is>
          <t/>
        </is>
      </c>
      <c r="BC285" t="inlineStr">
        <is>
          <t/>
        </is>
      </c>
      <c r="BD285" t="inlineStr">
        <is>
          <t/>
        </is>
      </c>
      <c r="BE285" t="inlineStr">
        <is>
          <t/>
        </is>
      </c>
      <c r="BF285" t="inlineStr">
        <is>
          <t>rozliczalność przedsiębiorstw</t>
        </is>
      </c>
      <c r="BG285" t="inlineStr">
        <is>
          <t>2</t>
        </is>
      </c>
      <c r="BH285" t="inlineStr">
        <is>
          <t/>
        </is>
      </c>
      <c r="BI285" t="inlineStr">
        <is>
          <t>responsabilidade corporativa</t>
        </is>
      </c>
      <c r="BJ285" t="inlineStr">
        <is>
          <t>3</t>
        </is>
      </c>
      <c r="BK285" t="inlineStr">
        <is>
          <t/>
        </is>
      </c>
      <c r="BL285" t="inlineStr">
        <is>
          <t/>
        </is>
      </c>
      <c r="BM285" t="inlineStr">
        <is>
          <t/>
        </is>
      </c>
      <c r="BN285" t="inlineStr">
        <is>
          <t/>
        </is>
      </c>
      <c r="BO285" t="inlineStr">
        <is>
          <t/>
        </is>
      </c>
      <c r="BP285" t="inlineStr">
        <is>
          <t/>
        </is>
      </c>
      <c r="BQ285" t="inlineStr">
        <is>
          <t/>
        </is>
      </c>
      <c r="BR285" t="inlineStr">
        <is>
          <t/>
        </is>
      </c>
      <c r="BS285" t="inlineStr">
        <is>
          <t/>
        </is>
      </c>
      <c r="BT285" t="inlineStr">
        <is>
          <t/>
        </is>
      </c>
      <c r="BU285" t="inlineStr">
        <is>
          <t/>
        </is>
      </c>
      <c r="BV285" t="inlineStr">
        <is>
          <t/>
        </is>
      </c>
      <c r="BW285" t="inlineStr">
        <is>
          <t/>
        </is>
      </c>
      <c r="BX285" t="inlineStr">
        <is>
          <t/>
        </is>
      </c>
      <c r="BY285" t="inlineStr">
        <is>
          <t/>
        </is>
      </c>
      <c r="BZ285" t="inlineStr">
        <is>
          <t/>
        </is>
      </c>
      <c r="CA285" t="inlineStr">
        <is>
          <t/>
        </is>
      </c>
      <c r="CB285" t="inlineStr">
        <is>
          <t/>
        </is>
      </c>
      <c r="CC285" t="inlineStr">
        <is>
          <t>ability of those affected by a corporation to control that corporation‘s operations</t>
        </is>
      </c>
      <c r="CD285" t="inlineStr">
        <is>
          <t/>
        </is>
      </c>
      <c r="CE285" t="inlineStr">
        <is>
          <t/>
        </is>
      </c>
      <c r="CF285" t="inlineStr">
        <is>
          <t/>
        </is>
      </c>
      <c r="CG285" t="inlineStr">
        <is>
          <t/>
        </is>
      </c>
      <c r="CH285" t="inlineStr">
        <is>
          <t/>
        </is>
      </c>
      <c r="CI285" t="inlineStr">
        <is>
          <t/>
        </is>
      </c>
      <c r="CJ285" t="inlineStr">
        <is>
          <t/>
        </is>
      </c>
      <c r="CK285" t="inlineStr">
        <is>
          <t/>
        </is>
      </c>
      <c r="CL285" t="inlineStr">
        <is>
          <t/>
        </is>
      </c>
      <c r="CM285" t="inlineStr">
        <is>
          <t/>
        </is>
      </c>
      <c r="CN285" t="inlineStr">
        <is>
          <t/>
        </is>
      </c>
      <c r="CO285" t="inlineStr">
        <is>
          <t/>
        </is>
      </c>
      <c r="CP285" t="inlineStr">
        <is>
          <t>zasada zakładająca obowiązek rozliczania się przez przedsiębiorstwa z otoczeniem z tytułu odpowiedzialności za rezultaty swojego wpływu na to otoczenie</t>
        </is>
      </c>
      <c r="CQ285" t="inlineStr">
        <is>
          <t>capacidade
dos lesados de uma empresa de controlarem as suas operações</t>
        </is>
      </c>
      <c r="CR285" t="inlineStr">
        <is>
          <t/>
        </is>
      </c>
      <c r="CS285" t="inlineStr">
        <is>
          <t/>
        </is>
      </c>
      <c r="CT285" t="inlineStr">
        <is>
          <t/>
        </is>
      </c>
      <c r="CU285" t="inlineStr">
        <is>
          <t/>
        </is>
      </c>
    </row>
    <row r="286">
      <c r="A286" s="1" t="str">
        <f>HYPERLINK("https://iate.europa.eu/entry/result/3546196/all", "3546196")</f>
        <v>3546196</v>
      </c>
      <c r="B286" t="inlineStr">
        <is>
          <t>ECONOMICS;AGRICULTURE, FORESTRY AND FISHERIES</t>
        </is>
      </c>
      <c r="C286" t="inlineStr">
        <is>
          <t>ECONOMICS|regions and regional policy|regional policy;AGRICULTURE, FORESTRY AND FISHERIES|fisheries</t>
        </is>
      </c>
      <c r="D286" t="inlineStr">
        <is>
          <t>местна инициативна рибарска група|МИРГ</t>
        </is>
      </c>
      <c r="E286" t="inlineStr">
        <is>
          <t>3|3</t>
        </is>
      </c>
      <c r="F286" t="inlineStr">
        <is>
          <t>|</t>
        </is>
      </c>
      <c r="G286" t="inlineStr">
        <is>
          <t/>
        </is>
      </c>
      <c r="H286" t="inlineStr">
        <is>
          <t/>
        </is>
      </c>
      <c r="I286" t="inlineStr">
        <is>
          <t/>
        </is>
      </c>
      <c r="J286" t="inlineStr">
        <is>
          <t/>
        </is>
      </c>
      <c r="K286" t="inlineStr">
        <is>
          <t/>
        </is>
      </c>
      <c r="L286" t="inlineStr">
        <is>
          <t/>
        </is>
      </c>
      <c r="M286" t="inlineStr">
        <is>
          <t>lokale Fischereiaktionsgruppe|lokale Aktionsgruppe im Fischereisektor|FLAG</t>
        </is>
      </c>
      <c r="N286" t="inlineStr">
        <is>
          <t>3|3|3</t>
        </is>
      </c>
      <c r="O286" t="inlineStr">
        <is>
          <t>preferred|admitted|</t>
        </is>
      </c>
      <c r="P286" t="inlineStr">
        <is>
          <t>Ομάδα τοπικής δράσης για την αλιεία</t>
        </is>
      </c>
      <c r="Q286" t="inlineStr">
        <is>
          <t>3</t>
        </is>
      </c>
      <c r="R286" t="inlineStr">
        <is>
          <t/>
        </is>
      </c>
      <c r="S286" t="inlineStr">
        <is>
          <t>FLAG|Fisheries Local Action Group</t>
        </is>
      </c>
      <c r="T286" t="inlineStr">
        <is>
          <t>3|3</t>
        </is>
      </c>
      <c r="U286" t="inlineStr">
        <is>
          <t>|</t>
        </is>
      </c>
      <c r="V286" t="inlineStr">
        <is>
          <t>grupo de acción local de la pesca|GALP</t>
        </is>
      </c>
      <c r="W286" t="inlineStr">
        <is>
          <t>3|2</t>
        </is>
      </c>
      <c r="X286" t="inlineStr">
        <is>
          <t>|</t>
        </is>
      </c>
      <c r="Y286" t="inlineStr">
        <is>
          <t/>
        </is>
      </c>
      <c r="Z286" t="inlineStr">
        <is>
          <t/>
        </is>
      </c>
      <c r="AA286" t="inlineStr">
        <is>
          <t/>
        </is>
      </c>
      <c r="AB286" t="inlineStr">
        <is>
          <t>paikallinen kalatalouden toimintaryhmä</t>
        </is>
      </c>
      <c r="AC286" t="inlineStr">
        <is>
          <t>3</t>
        </is>
      </c>
      <c r="AD286" t="inlineStr">
        <is>
          <t/>
        </is>
      </c>
      <c r="AE286" t="inlineStr">
        <is>
          <t>GALP|groupe d'action locale de la pêche</t>
        </is>
      </c>
      <c r="AF286" t="inlineStr">
        <is>
          <t>3|3</t>
        </is>
      </c>
      <c r="AG286" t="inlineStr">
        <is>
          <t>|</t>
        </is>
      </c>
      <c r="AH286" t="inlineStr">
        <is>
          <t>Grúpa Áitiúil Gníomhaíochta Iascaigh</t>
        </is>
      </c>
      <c r="AI286" t="inlineStr">
        <is>
          <t>3</t>
        </is>
      </c>
      <c r="AJ286" t="inlineStr">
        <is>
          <t/>
        </is>
      </c>
      <c r="AK286" t="inlineStr">
        <is>
          <t>lokalna akcijska skupina u ribarstvu</t>
        </is>
      </c>
      <c r="AL286" t="inlineStr">
        <is>
          <t>2</t>
        </is>
      </c>
      <c r="AM286" t="inlineStr">
        <is>
          <t/>
        </is>
      </c>
      <c r="AN286" t="inlineStr">
        <is>
          <t/>
        </is>
      </c>
      <c r="AO286" t="inlineStr">
        <is>
          <t/>
        </is>
      </c>
      <c r="AP286" t="inlineStr">
        <is>
          <t/>
        </is>
      </c>
      <c r="AQ286" t="inlineStr">
        <is>
          <t>gruppo di azione locale nel settore della pesca|FLAG</t>
        </is>
      </c>
      <c r="AR286" t="inlineStr">
        <is>
          <t>3|3</t>
        </is>
      </c>
      <c r="AS286" t="inlineStr">
        <is>
          <t>|</t>
        </is>
      </c>
      <c r="AT286" t="inlineStr">
        <is>
          <t/>
        </is>
      </c>
      <c r="AU286" t="inlineStr">
        <is>
          <t/>
        </is>
      </c>
      <c r="AV286" t="inlineStr">
        <is>
          <t/>
        </is>
      </c>
      <c r="AW286" t="inlineStr">
        <is>
          <t/>
        </is>
      </c>
      <c r="AX286" t="inlineStr">
        <is>
          <t/>
        </is>
      </c>
      <c r="AY286" t="inlineStr">
        <is>
          <t/>
        </is>
      </c>
      <c r="AZ286" t="inlineStr">
        <is>
          <t/>
        </is>
      </c>
      <c r="BA286" t="inlineStr">
        <is>
          <t/>
        </is>
      </c>
      <c r="BB286" t="inlineStr">
        <is>
          <t/>
        </is>
      </c>
      <c r="BC286" t="inlineStr">
        <is>
          <t>FLAG|plaatselijke actiegroep visserij</t>
        </is>
      </c>
      <c r="BD286" t="inlineStr">
        <is>
          <t>3|3</t>
        </is>
      </c>
      <c r="BE286" t="inlineStr">
        <is>
          <t>|</t>
        </is>
      </c>
      <c r="BF286" t="inlineStr">
        <is>
          <t>RLGD|rybacka lokalna grupa działania</t>
        </is>
      </c>
      <c r="BG286" t="inlineStr">
        <is>
          <t>3|3</t>
        </is>
      </c>
      <c r="BH286" t="inlineStr">
        <is>
          <t>|</t>
        </is>
      </c>
      <c r="BI286" t="inlineStr">
        <is>
          <t/>
        </is>
      </c>
      <c r="BJ286" t="inlineStr">
        <is>
          <t/>
        </is>
      </c>
      <c r="BK286" t="inlineStr">
        <is>
          <t/>
        </is>
      </c>
      <c r="BL286" t="inlineStr">
        <is>
          <t/>
        </is>
      </c>
      <c r="BM286" t="inlineStr">
        <is>
          <t/>
        </is>
      </c>
      <c r="BN286" t="inlineStr">
        <is>
          <t/>
        </is>
      </c>
      <c r="BO286" t="inlineStr">
        <is>
          <t/>
        </is>
      </c>
      <c r="BP286" t="inlineStr">
        <is>
          <t/>
        </is>
      </c>
      <c r="BQ286" t="inlineStr">
        <is>
          <t/>
        </is>
      </c>
      <c r="BR286" t="inlineStr">
        <is>
          <t/>
        </is>
      </c>
      <c r="BS286" t="inlineStr">
        <is>
          <t/>
        </is>
      </c>
      <c r="BT286" t="inlineStr">
        <is>
          <t/>
        </is>
      </c>
      <c r="BU286" t="inlineStr">
        <is>
          <t/>
        </is>
      </c>
      <c r="BV286" t="inlineStr">
        <is>
          <t/>
        </is>
      </c>
      <c r="BW286" t="inlineStr">
        <is>
          <t/>
        </is>
      </c>
      <c r="BX286" t="inlineStr">
        <is>
          <t/>
        </is>
      </c>
      <c r="BY286" t="inlineStr">
        <is>
          <t/>
        </is>
      </c>
      <c r="BZ286" t="inlineStr">
        <is>
          <t/>
        </is>
      </c>
      <c r="CA286" t="inlineStr">
        <is>
          <t/>
        </is>
      </c>
      <c r="CB286" t="inlineStr">
        <is>
          <t/>
        </is>
      </c>
      <c r="CC286" t="inlineStr">
        <is>
          <t>Local Action Group [&lt;a href="/entry/result/1051221/all" id="ENTRY_TO_ENTRY_CONVERTER" target="_blank"&gt;IATE:1051221&lt;/a&gt; ] functioning in a fisheries area</t>
        </is>
      </c>
      <c r="CD286" t="inlineStr">
        <is>
          <t>Grupo de socios públicos e individuos de
diferentes sectores socio económicos en zonas rurales, al que han sido
delegados un poder de estrategia y ejecución en el área de la pesca.</t>
        </is>
      </c>
      <c r="CE286" t="inlineStr">
        <is>
          <t/>
        </is>
      </c>
      <c r="CF286" t="inlineStr">
        <is>
          <t/>
        </is>
      </c>
      <c r="CG286" t="inlineStr">
        <is>
          <t>groupes faisant partie d'un réseau européen et ayant pour objectif de renforcer les capacités, de diffuser l'information, d'échanger les expériences et de soutenir la coopération entre les partenariats locaux dans le secteur de la pêche</t>
        </is>
      </c>
      <c r="CH286" t="inlineStr">
        <is>
          <t/>
        </is>
      </c>
      <c r="CI286" t="inlineStr">
        <is>
          <t/>
        </is>
      </c>
      <c r="CJ286" t="inlineStr">
        <is>
          <t/>
        </is>
      </c>
      <c r="CK286" t="inlineStr">
        <is>
          <t>gruppo di azione locale&lt;sup&gt;1&lt;/sup&gt; attivo nel settore della pesca&lt;p&gt;&lt;sup&gt;1&lt;/sup&gt; gruppo di azione locale [ &lt;a href="/entry/result/1051221/all" id="ENTRY_TO_ENTRY_CONVERTER" target="_blank"&gt;IATE:1051221&lt;/a&gt; ].&lt;/p&gt;</t>
        </is>
      </c>
      <c r="CL286" t="inlineStr">
        <is>
          <t/>
        </is>
      </c>
      <c r="CM286" t="inlineStr">
        <is>
          <t/>
        </is>
      </c>
      <c r="CN286" t="inlineStr">
        <is>
          <t/>
        </is>
      </c>
      <c r="CO286" t="inlineStr">
        <is>
          <t>plaatselijke actiegroep, &lt;a href="/entry/result/1051221/all" id="ENTRY_TO_ENTRY_CONVERTER" target="_blank"&gt;IATE:1051221&lt;/a&gt; , die actief is in een visserijgebied</t>
        </is>
      </c>
      <c r="CP286" t="inlineStr">
        <is>
          <t>lokalna grupa działania [&lt;a href="/entry/result/1051221/all" id="ENTRY_TO_ENTRY_CONVERTER" target="_blank"&gt;IATE:1051221&lt;/a&gt; ], w której skład wchodzą przedstawiciele władz publicznych, lokalnych partnerów społecznych i gospodarczych oraz mieszkańców, wyróżniona na potrzeby EFMR, proponująca lokalną strategię rozwoju oraz zapewniająca istotną reprezentację sektorów rybołówstwa lub akwakultury</t>
        </is>
      </c>
      <c r="CQ286" t="inlineStr">
        <is>
          <t/>
        </is>
      </c>
      <c r="CR286" t="inlineStr">
        <is>
          <t/>
        </is>
      </c>
      <c r="CS286" t="inlineStr">
        <is>
          <t/>
        </is>
      </c>
      <c r="CT286" t="inlineStr">
        <is>
          <t/>
        </is>
      </c>
      <c r="CU286" t="inlineStr">
        <is>
          <t/>
        </is>
      </c>
    </row>
    <row r="287">
      <c r="A287" s="1" t="str">
        <f>HYPERLINK("https://iate.europa.eu/entry/result/3578940/all", "3578940")</f>
        <v>3578940</v>
      </c>
      <c r="B287" t="inlineStr">
        <is>
          <t>ECONOMICS</t>
        </is>
      </c>
      <c r="C287" t="inlineStr">
        <is>
          <t>ECONOMICS|economic analysis|economic analysis</t>
        </is>
      </c>
      <c r="D287" t="inlineStr">
        <is>
          <t/>
        </is>
      </c>
      <c r="E287" t="inlineStr">
        <is>
          <t/>
        </is>
      </c>
      <c r="F287" t="inlineStr">
        <is>
          <t/>
        </is>
      </c>
      <c r="G287" t="inlineStr">
        <is>
          <t/>
        </is>
      </c>
      <c r="H287" t="inlineStr">
        <is>
          <t/>
        </is>
      </c>
      <c r="I287" t="inlineStr">
        <is>
          <t/>
        </is>
      </c>
      <c r="J287" t="inlineStr">
        <is>
          <t/>
        </is>
      </c>
      <c r="K287" t="inlineStr">
        <is>
          <t/>
        </is>
      </c>
      <c r="L287" t="inlineStr">
        <is>
          <t/>
        </is>
      </c>
      <c r="M287" t="inlineStr">
        <is>
          <t/>
        </is>
      </c>
      <c r="N287" t="inlineStr">
        <is>
          <t/>
        </is>
      </c>
      <c r="O287" t="inlineStr">
        <is>
          <t/>
        </is>
      </c>
      <c r="P287" t="inlineStr">
        <is>
          <t>συμπεριφορικά οικονομικά</t>
        </is>
      </c>
      <c r="Q287" t="inlineStr">
        <is>
          <t>3</t>
        </is>
      </c>
      <c r="R287" t="inlineStr">
        <is>
          <t/>
        </is>
      </c>
      <c r="S287" t="inlineStr">
        <is>
          <t>behavioural economics</t>
        </is>
      </c>
      <c r="T287" t="inlineStr">
        <is>
          <t>3</t>
        </is>
      </c>
      <c r="U287" t="inlineStr">
        <is>
          <t/>
        </is>
      </c>
      <c r="V287" t="inlineStr">
        <is>
          <t/>
        </is>
      </c>
      <c r="W287" t="inlineStr">
        <is>
          <t/>
        </is>
      </c>
      <c r="X287" t="inlineStr">
        <is>
          <t/>
        </is>
      </c>
      <c r="Y287" t="inlineStr">
        <is>
          <t/>
        </is>
      </c>
      <c r="Z287" t="inlineStr">
        <is>
          <t/>
        </is>
      </c>
      <c r="AA287" t="inlineStr">
        <is>
          <t/>
        </is>
      </c>
      <c r="AB287" t="inlineStr">
        <is>
          <t/>
        </is>
      </c>
      <c r="AC287" t="inlineStr">
        <is>
          <t/>
        </is>
      </c>
      <c r="AD287" t="inlineStr">
        <is>
          <t/>
        </is>
      </c>
      <c r="AE287" t="inlineStr">
        <is>
          <t/>
        </is>
      </c>
      <c r="AF287" t="inlineStr">
        <is>
          <t/>
        </is>
      </c>
      <c r="AG287" t="inlineStr">
        <is>
          <t/>
        </is>
      </c>
      <c r="AH287" t="inlineStr">
        <is>
          <t/>
        </is>
      </c>
      <c r="AI287" t="inlineStr">
        <is>
          <t/>
        </is>
      </c>
      <c r="AJ287" t="inlineStr">
        <is>
          <t/>
        </is>
      </c>
      <c r="AK287" t="inlineStr">
        <is>
          <t/>
        </is>
      </c>
      <c r="AL287" t="inlineStr">
        <is>
          <t/>
        </is>
      </c>
      <c r="AM287" t="inlineStr">
        <is>
          <t/>
        </is>
      </c>
      <c r="AN287" t="inlineStr">
        <is>
          <t/>
        </is>
      </c>
      <c r="AO287" t="inlineStr">
        <is>
          <t/>
        </is>
      </c>
      <c r="AP287" t="inlineStr">
        <is>
          <t/>
        </is>
      </c>
      <c r="AQ287" t="inlineStr">
        <is>
          <t/>
        </is>
      </c>
      <c r="AR287" t="inlineStr">
        <is>
          <t/>
        </is>
      </c>
      <c r="AS287" t="inlineStr">
        <is>
          <t/>
        </is>
      </c>
      <c r="AT287" t="inlineStr">
        <is>
          <t/>
        </is>
      </c>
      <c r="AU287" t="inlineStr">
        <is>
          <t/>
        </is>
      </c>
      <c r="AV287" t="inlineStr">
        <is>
          <t/>
        </is>
      </c>
      <c r="AW287" t="inlineStr">
        <is>
          <t/>
        </is>
      </c>
      <c r="AX287" t="inlineStr">
        <is>
          <t/>
        </is>
      </c>
      <c r="AY287" t="inlineStr">
        <is>
          <t/>
        </is>
      </c>
      <c r="AZ287" t="inlineStr">
        <is>
          <t/>
        </is>
      </c>
      <c r="BA287" t="inlineStr">
        <is>
          <t/>
        </is>
      </c>
      <c r="BB287" t="inlineStr">
        <is>
          <t/>
        </is>
      </c>
      <c r="BC287" t="inlineStr">
        <is>
          <t/>
        </is>
      </c>
      <c r="BD287" t="inlineStr">
        <is>
          <t/>
        </is>
      </c>
      <c r="BE287" t="inlineStr">
        <is>
          <t/>
        </is>
      </c>
      <c r="BF287" t="inlineStr">
        <is>
          <t>ekonomia behawioralna</t>
        </is>
      </c>
      <c r="BG287" t="inlineStr">
        <is>
          <t>2</t>
        </is>
      </c>
      <c r="BH287" t="inlineStr">
        <is>
          <t/>
        </is>
      </c>
      <c r="BI287" t="inlineStr">
        <is>
          <t>economia comportamental</t>
        </is>
      </c>
      <c r="BJ287" t="inlineStr">
        <is>
          <t>3</t>
        </is>
      </c>
      <c r="BK287" t="inlineStr">
        <is>
          <t/>
        </is>
      </c>
      <c r="BL287" t="inlineStr">
        <is>
          <t/>
        </is>
      </c>
      <c r="BM287" t="inlineStr">
        <is>
          <t/>
        </is>
      </c>
      <c r="BN287" t="inlineStr">
        <is>
          <t/>
        </is>
      </c>
      <c r="BO287" t="inlineStr">
        <is>
          <t/>
        </is>
      </c>
      <c r="BP287" t="inlineStr">
        <is>
          <t/>
        </is>
      </c>
      <c r="BQ287" t="inlineStr">
        <is>
          <t/>
        </is>
      </c>
      <c r="BR287" t="inlineStr">
        <is>
          <t/>
        </is>
      </c>
      <c r="BS287" t="inlineStr">
        <is>
          <t/>
        </is>
      </c>
      <c r="BT287" t="inlineStr">
        <is>
          <t/>
        </is>
      </c>
      <c r="BU287" t="inlineStr">
        <is>
          <t/>
        </is>
      </c>
      <c r="BV287" t="inlineStr">
        <is>
          <t/>
        </is>
      </c>
      <c r="BW287" t="inlineStr">
        <is>
          <t/>
        </is>
      </c>
      <c r="BX287" t="inlineStr">
        <is>
          <t/>
        </is>
      </c>
      <c r="BY287" t="inlineStr">
        <is>
          <t/>
        </is>
      </c>
      <c r="BZ287" t="inlineStr">
        <is>
          <t/>
        </is>
      </c>
      <c r="CA287" t="inlineStr">
        <is>
          <t/>
        </is>
      </c>
      <c r="CB287" t="inlineStr">
        <is>
          <t>κλάδος που συνδυάζει την οικονομική επιστήμη με όρους και πειράματα κυρίως από την επιστήμη της ψυχολογίας</t>
        </is>
      </c>
      <c r="CC287" t="inlineStr">
        <is>
          <t>method of economic analysis that applies psychological insights into human behaviour to explain economic decision-making</t>
        </is>
      </c>
      <c r="CD287" t="inlineStr">
        <is>
          <t/>
        </is>
      </c>
      <c r="CE287" t="inlineStr">
        <is>
          <t/>
        </is>
      </c>
      <c r="CF287" t="inlineStr">
        <is>
          <t/>
        </is>
      </c>
      <c r="CG287" t="inlineStr">
        <is>
          <t/>
        </is>
      </c>
      <c r="CH287" t="inlineStr">
        <is>
          <t/>
        </is>
      </c>
      <c r="CI287" t="inlineStr">
        <is>
          <t/>
        </is>
      </c>
      <c r="CJ287" t="inlineStr">
        <is>
          <t/>
        </is>
      </c>
      <c r="CK287" t="inlineStr">
        <is>
          <t/>
        </is>
      </c>
      <c r="CL287" t="inlineStr">
        <is>
          <t/>
        </is>
      </c>
      <c r="CM287" t="inlineStr">
        <is>
          <t/>
        </is>
      </c>
      <c r="CN287" t="inlineStr">
        <is>
          <t/>
        </is>
      </c>
      <c r="CO287" t="inlineStr">
        <is>
          <t/>
        </is>
      </c>
      <c r="CP287" t="inlineStr">
        <is>
          <t>nauka interdyscyplinarna na pograniczu ekonomii i psychologii, badająca wpływ czynników psychologicznych, społecznych, poznawczych oraz emocjonalnych na podejmowanie decyzji gospodarczych przez jednostki i instytucje oraz konsekwencje tych decyzji</t>
        </is>
      </c>
      <c r="CQ287" t="inlineStr">
        <is>
          <t>campo que procura descrever e analisar o comportamento do indivíduo face a
acontecimentos de natureza económica, recorrendo a noções e conceitos da
psicologia, incluindo variáveis como a emoção</t>
        </is>
      </c>
      <c r="CR287" t="inlineStr">
        <is>
          <t/>
        </is>
      </c>
      <c r="CS287" t="inlineStr">
        <is>
          <t/>
        </is>
      </c>
      <c r="CT287" t="inlineStr">
        <is>
          <t/>
        </is>
      </c>
      <c r="CU287" t="inlineStr">
        <is>
          <t/>
        </is>
      </c>
    </row>
    <row r="288">
      <c r="A288" s="1" t="str">
        <f>HYPERLINK("https://iate.europa.eu/entry/result/3566873/all", "3566873")</f>
        <v>3566873</v>
      </c>
      <c r="B288" t="inlineStr">
        <is>
          <t>FINANCE</t>
        </is>
      </c>
      <c r="C288" t="inlineStr">
        <is>
          <t>FINANCE|free movement of capital|financial market</t>
        </is>
      </c>
      <c r="D288" t="inlineStr">
        <is>
          <t/>
        </is>
      </c>
      <c r="E288" t="inlineStr">
        <is>
          <t/>
        </is>
      </c>
      <c r="F288" t="inlineStr">
        <is>
          <t/>
        </is>
      </c>
      <c r="G288" t="inlineStr">
        <is>
          <t/>
        </is>
      </c>
      <c r="H288" t="inlineStr">
        <is>
          <t/>
        </is>
      </c>
      <c r="I288" t="inlineStr">
        <is>
          <t/>
        </is>
      </c>
      <c r="J288" t="inlineStr">
        <is>
          <t/>
        </is>
      </c>
      <c r="K288" t="inlineStr">
        <is>
          <t/>
        </is>
      </c>
      <c r="L288" t="inlineStr">
        <is>
          <t/>
        </is>
      </c>
      <c r="M288" t="inlineStr">
        <is>
          <t/>
        </is>
      </c>
      <c r="N288" t="inlineStr">
        <is>
          <t/>
        </is>
      </c>
      <c r="O288" t="inlineStr">
        <is>
          <t/>
        </is>
      </c>
      <c r="P288" t="inlineStr">
        <is>
          <t/>
        </is>
      </c>
      <c r="Q288" t="inlineStr">
        <is>
          <t/>
        </is>
      </c>
      <c r="R288" t="inlineStr">
        <is>
          <t/>
        </is>
      </c>
      <c r="S288" t="inlineStr">
        <is>
          <t>voice trading</t>
        </is>
      </c>
      <c r="T288" t="inlineStr">
        <is>
          <t>3</t>
        </is>
      </c>
      <c r="U288" t="inlineStr">
        <is>
          <t/>
        </is>
      </c>
      <c r="V288" t="inlineStr">
        <is>
          <t>negociación de viva voz</t>
        </is>
      </c>
      <c r="W288" t="inlineStr">
        <is>
          <t>3</t>
        </is>
      </c>
      <c r="X288" t="inlineStr">
        <is>
          <t/>
        </is>
      </c>
      <c r="Y288" t="inlineStr">
        <is>
          <t/>
        </is>
      </c>
      <c r="Z288" t="inlineStr">
        <is>
          <t/>
        </is>
      </c>
      <c r="AA288" t="inlineStr">
        <is>
          <t/>
        </is>
      </c>
      <c r="AB288" t="inlineStr">
        <is>
          <t/>
        </is>
      </c>
      <c r="AC288" t="inlineStr">
        <is>
          <t/>
        </is>
      </c>
      <c r="AD288" t="inlineStr">
        <is>
          <t/>
        </is>
      </c>
      <c r="AE288" t="inlineStr">
        <is>
          <t/>
        </is>
      </c>
      <c r="AF288" t="inlineStr">
        <is>
          <t/>
        </is>
      </c>
      <c r="AG288" t="inlineStr">
        <is>
          <t/>
        </is>
      </c>
      <c r="AH288" t="inlineStr">
        <is>
          <t/>
        </is>
      </c>
      <c r="AI288" t="inlineStr">
        <is>
          <t/>
        </is>
      </c>
      <c r="AJ288" t="inlineStr">
        <is>
          <t/>
        </is>
      </c>
      <c r="AK288" t="inlineStr">
        <is>
          <t/>
        </is>
      </c>
      <c r="AL288" t="inlineStr">
        <is>
          <t/>
        </is>
      </c>
      <c r="AM288" t="inlineStr">
        <is>
          <t/>
        </is>
      </c>
      <c r="AN288" t="inlineStr">
        <is>
          <t/>
        </is>
      </c>
      <c r="AO288" t="inlineStr">
        <is>
          <t/>
        </is>
      </c>
      <c r="AP288" t="inlineStr">
        <is>
          <t/>
        </is>
      </c>
      <c r="AQ288" t="inlineStr">
        <is>
          <t/>
        </is>
      </c>
      <c r="AR288" t="inlineStr">
        <is>
          <t/>
        </is>
      </c>
      <c r="AS288" t="inlineStr">
        <is>
          <t/>
        </is>
      </c>
      <c r="AT288" t="inlineStr">
        <is>
          <t>žodinė prekyba|neelektroninis tarpininkavimas</t>
        </is>
      </c>
      <c r="AU288" t="inlineStr">
        <is>
          <t>4|2</t>
        </is>
      </c>
      <c r="AV288" t="inlineStr">
        <is>
          <t>preferred|</t>
        </is>
      </c>
      <c r="AW288" t="inlineStr">
        <is>
          <t/>
        </is>
      </c>
      <c r="AX288" t="inlineStr">
        <is>
          <t/>
        </is>
      </c>
      <c r="AY288" t="inlineStr">
        <is>
          <t/>
        </is>
      </c>
      <c r="AZ288" t="inlineStr">
        <is>
          <t/>
        </is>
      </c>
      <c r="BA288" t="inlineStr">
        <is>
          <t/>
        </is>
      </c>
      <c r="BB288" t="inlineStr">
        <is>
          <t/>
        </is>
      </c>
      <c r="BC288" t="inlineStr">
        <is>
          <t/>
        </is>
      </c>
      <c r="BD288" t="inlineStr">
        <is>
          <t/>
        </is>
      </c>
      <c r="BE288" t="inlineStr">
        <is>
          <t/>
        </is>
      </c>
      <c r="BF288" t="inlineStr">
        <is>
          <t/>
        </is>
      </c>
      <c r="BG288" t="inlineStr">
        <is>
          <t/>
        </is>
      </c>
      <c r="BH288" t="inlineStr">
        <is>
          <t/>
        </is>
      </c>
      <c r="BI288" t="inlineStr">
        <is>
          <t>negociação de voz</t>
        </is>
      </c>
      <c r="BJ288" t="inlineStr">
        <is>
          <t>3</t>
        </is>
      </c>
      <c r="BK288" t="inlineStr">
        <is>
          <t/>
        </is>
      </c>
      <c r="BL288" t="inlineStr">
        <is>
          <t/>
        </is>
      </c>
      <c r="BM288" t="inlineStr">
        <is>
          <t/>
        </is>
      </c>
      <c r="BN288" t="inlineStr">
        <is>
          <t/>
        </is>
      </c>
      <c r="BO288" t="inlineStr">
        <is>
          <t/>
        </is>
      </c>
      <c r="BP288" t="inlineStr">
        <is>
          <t/>
        </is>
      </c>
      <c r="BQ288" t="inlineStr">
        <is>
          <t/>
        </is>
      </c>
      <c r="BR288" t="inlineStr">
        <is>
          <t/>
        </is>
      </c>
      <c r="BS288" t="inlineStr">
        <is>
          <t/>
        </is>
      </c>
      <c r="BT288" t="inlineStr">
        <is>
          <t/>
        </is>
      </c>
      <c r="BU288" t="inlineStr">
        <is>
          <t/>
        </is>
      </c>
      <c r="BV288" t="inlineStr">
        <is>
          <t/>
        </is>
      </c>
      <c r="BW288" t="inlineStr">
        <is>
          <t/>
        </is>
      </c>
      <c r="BX288" t="inlineStr">
        <is>
          <t/>
        </is>
      </c>
      <c r="BY288" t="inlineStr">
        <is>
          <t/>
        </is>
      </c>
      <c r="BZ288" t="inlineStr">
        <is>
          <t/>
        </is>
      </c>
      <c r="CA288" t="inlineStr">
        <is>
          <t/>
        </is>
      </c>
      <c r="CB288" t="inlineStr">
        <is>
          <t/>
        </is>
      </c>
      <c r="CC288" t="inlineStr">
        <is>
          <t/>
        </is>
      </c>
      <c r="CD288" t="inlineStr">
        <is>
          <t/>
        </is>
      </c>
      <c r="CE288" t="inlineStr">
        <is>
          <t/>
        </is>
      </c>
      <c r="CF288" t="inlineStr">
        <is>
          <t/>
        </is>
      </c>
      <c r="CG288" t="inlineStr">
        <is>
          <t/>
        </is>
      </c>
      <c r="CH288" t="inlineStr">
        <is>
          <t/>
        </is>
      </c>
      <c r="CI288" t="inlineStr">
        <is>
          <t/>
        </is>
      </c>
      <c r="CJ288" t="inlineStr">
        <is>
          <t/>
        </is>
      </c>
      <c r="CK288" t="inlineStr">
        <is>
          <t/>
        </is>
      </c>
      <c r="CL288" t="inlineStr">
        <is>
          <t>neelektroninis sandorio derinimo, sudarymo ar vykdymo būdas, kai pirkėjas, pardavėjas ar tarpininkas tiesiogiai bendrauja (paprastai telefonu)</t>
        </is>
      </c>
      <c r="CM288" t="inlineStr">
        <is>
          <t/>
        </is>
      </c>
      <c r="CN288" t="inlineStr">
        <is>
          <t/>
        </is>
      </c>
      <c r="CO288" t="inlineStr">
        <is>
          <t/>
        </is>
      </c>
      <c r="CP288" t="inlineStr">
        <is>
          <t/>
        </is>
      </c>
      <c r="CQ288" t="inlineStr">
        <is>
          <t/>
        </is>
      </c>
      <c r="CR288" t="inlineStr">
        <is>
          <t/>
        </is>
      </c>
      <c r="CS288" t="inlineStr">
        <is>
          <t/>
        </is>
      </c>
      <c r="CT288" t="inlineStr">
        <is>
          <t/>
        </is>
      </c>
      <c r="CU288" t="inlineStr">
        <is>
          <t/>
        </is>
      </c>
    </row>
    <row r="289">
      <c r="A289" s="1" t="str">
        <f>HYPERLINK("https://iate.europa.eu/entry/result/135236/all", "135236")</f>
        <v>135236</v>
      </c>
      <c r="B289" t="inlineStr">
        <is>
          <t>FINANCE</t>
        </is>
      </c>
      <c r="C289" t="inlineStr">
        <is>
          <t>FINANCE|taxation;FINANCE</t>
        </is>
      </c>
      <c r="D289" t="inlineStr">
        <is>
          <t>злато, различно от инвестиционно злато|инвестиционно злато</t>
        </is>
      </c>
      <c r="E289" t="inlineStr">
        <is>
          <t>3|3</t>
        </is>
      </c>
      <c r="F289" t="inlineStr">
        <is>
          <t>|</t>
        </is>
      </c>
      <c r="G289" t="inlineStr">
        <is>
          <t>investiční zlato</t>
        </is>
      </c>
      <c r="H289" t="inlineStr">
        <is>
          <t>3</t>
        </is>
      </c>
      <c r="I289" t="inlineStr">
        <is>
          <t/>
        </is>
      </c>
      <c r="J289" t="inlineStr">
        <is>
          <t>investeringsguld</t>
        </is>
      </c>
      <c r="K289" t="inlineStr">
        <is>
          <t>4</t>
        </is>
      </c>
      <c r="L289" t="inlineStr">
        <is>
          <t/>
        </is>
      </c>
      <c r="M289" t="inlineStr">
        <is>
          <t>Anlagegold</t>
        </is>
      </c>
      <c r="N289" t="inlineStr">
        <is>
          <t>3</t>
        </is>
      </c>
      <c r="O289" t="inlineStr">
        <is>
          <t/>
        </is>
      </c>
      <c r="P289" t="inlineStr">
        <is>
          <t>επενδυτικός χρυσός</t>
        </is>
      </c>
      <c r="Q289" t="inlineStr">
        <is>
          <t>3</t>
        </is>
      </c>
      <c r="R289" t="inlineStr">
        <is>
          <t/>
        </is>
      </c>
      <c r="S289" t="inlineStr">
        <is>
          <t>investment gold</t>
        </is>
      </c>
      <c r="T289" t="inlineStr">
        <is>
          <t>3</t>
        </is>
      </c>
      <c r="U289" t="inlineStr">
        <is>
          <t/>
        </is>
      </c>
      <c r="V289" t="inlineStr">
        <is>
          <t>oro de inversión</t>
        </is>
      </c>
      <c r="W289" t="inlineStr">
        <is>
          <t>1</t>
        </is>
      </c>
      <c r="X289" t="inlineStr">
        <is>
          <t/>
        </is>
      </c>
      <c r="Y289" t="inlineStr">
        <is>
          <t>investeeringukuld</t>
        </is>
      </c>
      <c r="Z289" t="inlineStr">
        <is>
          <t>3</t>
        </is>
      </c>
      <c r="AA289" t="inlineStr">
        <is>
          <t/>
        </is>
      </c>
      <c r="AB289" t="inlineStr">
        <is>
          <t/>
        </is>
      </c>
      <c r="AC289" t="inlineStr">
        <is>
          <t/>
        </is>
      </c>
      <c r="AD289" t="inlineStr">
        <is>
          <t/>
        </is>
      </c>
      <c r="AE289" t="inlineStr">
        <is>
          <t>or d'investissement</t>
        </is>
      </c>
      <c r="AF289" t="inlineStr">
        <is>
          <t>3</t>
        </is>
      </c>
      <c r="AG289" t="inlineStr">
        <is>
          <t/>
        </is>
      </c>
      <c r="AH289" t="inlineStr">
        <is>
          <t>ór seachas ór infheistíochta|ór infheistíochta</t>
        </is>
      </c>
      <c r="AI289" t="inlineStr">
        <is>
          <t>3|3</t>
        </is>
      </c>
      <c r="AJ289" t="inlineStr">
        <is>
          <t>|</t>
        </is>
      </c>
      <c r="AK289" t="inlineStr">
        <is>
          <t>investicijsko zlato</t>
        </is>
      </c>
      <c r="AL289" t="inlineStr">
        <is>
          <t>3</t>
        </is>
      </c>
      <c r="AM289" t="inlineStr">
        <is>
          <t/>
        </is>
      </c>
      <c r="AN289" t="inlineStr">
        <is>
          <t>befektetési arany</t>
        </is>
      </c>
      <c r="AO289" t="inlineStr">
        <is>
          <t>3</t>
        </is>
      </c>
      <c r="AP289" t="inlineStr">
        <is>
          <t/>
        </is>
      </c>
      <c r="AQ289" t="inlineStr">
        <is>
          <t>oro da investimento</t>
        </is>
      </c>
      <c r="AR289" t="inlineStr">
        <is>
          <t>3</t>
        </is>
      </c>
      <c r="AS289" t="inlineStr">
        <is>
          <t/>
        </is>
      </c>
      <c r="AT289" t="inlineStr">
        <is>
          <t>investicinis auksas</t>
        </is>
      </c>
      <c r="AU289" t="inlineStr">
        <is>
          <t>3</t>
        </is>
      </c>
      <c r="AV289" t="inlineStr">
        <is>
          <t/>
        </is>
      </c>
      <c r="AW289" t="inlineStr">
        <is>
          <t>ieguldījumu zelts</t>
        </is>
      </c>
      <c r="AX289" t="inlineStr">
        <is>
          <t>3</t>
        </is>
      </c>
      <c r="AY289" t="inlineStr">
        <is>
          <t/>
        </is>
      </c>
      <c r="AZ289" t="inlineStr">
        <is>
          <t>deheb bħala investiment</t>
        </is>
      </c>
      <c r="BA289" t="inlineStr">
        <is>
          <t>3</t>
        </is>
      </c>
      <c r="BB289" t="inlineStr">
        <is>
          <t/>
        </is>
      </c>
      <c r="BC289" t="inlineStr">
        <is>
          <t>beleggingsgoud</t>
        </is>
      </c>
      <c r="BD289" t="inlineStr">
        <is>
          <t>1</t>
        </is>
      </c>
      <c r="BE289" t="inlineStr">
        <is>
          <t/>
        </is>
      </c>
      <c r="BF289" t="inlineStr">
        <is>
          <t>złoto inwestycyjne</t>
        </is>
      </c>
      <c r="BG289" t="inlineStr">
        <is>
          <t>3</t>
        </is>
      </c>
      <c r="BH289" t="inlineStr">
        <is>
          <t/>
        </is>
      </c>
      <c r="BI289" t="inlineStr">
        <is>
          <t>ouro para investimento</t>
        </is>
      </c>
      <c r="BJ289" t="inlineStr">
        <is>
          <t>3</t>
        </is>
      </c>
      <c r="BK289" t="inlineStr">
        <is>
          <t/>
        </is>
      </c>
      <c r="BL289" t="inlineStr">
        <is>
          <t>aur de investiții</t>
        </is>
      </c>
      <c r="BM289" t="inlineStr">
        <is>
          <t>3</t>
        </is>
      </c>
      <c r="BN289" t="inlineStr">
        <is>
          <t/>
        </is>
      </c>
      <c r="BO289" t="inlineStr">
        <is>
          <t>investičné zlato</t>
        </is>
      </c>
      <c r="BP289" t="inlineStr">
        <is>
          <t>2</t>
        </is>
      </c>
      <c r="BQ289" t="inlineStr">
        <is>
          <t/>
        </is>
      </c>
      <c r="BR289" t="inlineStr">
        <is>
          <t>investicijsko zlato</t>
        </is>
      </c>
      <c r="BS289" t="inlineStr">
        <is>
          <t>3</t>
        </is>
      </c>
      <c r="BT289" t="inlineStr">
        <is>
          <t/>
        </is>
      </c>
      <c r="BU289" t="inlineStr">
        <is>
          <t>investeringsguld</t>
        </is>
      </c>
      <c r="BV289" t="inlineStr">
        <is>
          <t>2</t>
        </is>
      </c>
      <c r="BW289" t="inlineStr">
        <is>
          <t/>
        </is>
      </c>
      <c r="BX289" t="inlineStr">
        <is>
          <t/>
        </is>
      </c>
      <c r="BY289" t="inlineStr">
        <is>
          <t/>
        </is>
      </c>
      <c r="BZ289" t="inlineStr">
        <is>
          <t>1) Guld i form af en barre eller plade med en vægt, som accepteres af guldmarkederne, med en lødighed på mindst 995 tusindedele, uanset om guldet er repræsenteret ved værdipapirer. &lt;br&gt;2) Guldmønter, der er af en lødighed på mindst 900 tusindedele, er præget efter år 1800 og er eller har været lovligt betalingsmiddel i oprindelseslandet, og som sædvanligvis sælges til en pris, der ikke overstiger den normale markedsværdi af møntens guldindhold med mere end 80 pct. Barrer eller plader med en vægt på 1 g eller derunder er ikke omfattet af ordningen for investeringsguld.</t>
        </is>
      </c>
      <c r="CA289" t="inlineStr">
        <is>
          <t>Gold in Barren- oder Plättchenform, das innerhalb der EU von der Umsatzsteuerpflicht befreit ist</t>
        </is>
      </c>
      <c r="CB289" t="inlineStr">
        <is>
          <t>χρυσός με μορφή ράβδου ή πλάκας ή νομισμάτων που απαλλάσσεται από τον ΦΠΑ</t>
        </is>
      </c>
      <c r="CC289" t="inlineStr">
        <is>
          <t>in the EU, gold which is recognised as a legitimate investment, and as such is exempt from VAT, providing it is bought in the form of recognised bars or coins</t>
        </is>
      </c>
      <c r="CD289" t="inlineStr">
        <is>
          <t/>
        </is>
      </c>
      <c r="CE289" t="inlineStr">
        <is>
          <t>kullakang või kullatahvel, mille puhta kulla sisaldus on vähemalt 995 tuhandikku massiosa, samuti pärast 1800. aastat münditud ja seadusliku maksevahendina käibel olev või käibel olnud kuldmünt, mille puhta kulla sisaldus on vähemalt 900 tuhandikku massiosa ja mida ei müüda numismaatilisel eesmärgil</t>
        </is>
      </c>
      <c r="CF289" t="inlineStr">
        <is>
          <t/>
        </is>
      </c>
      <c r="CG289" t="inlineStr">
        <is>
          <t>statut défini par l'Union européenne pour favoriser l'utilisation de l'or comme instrument d’épargne et permettant d’exonérer de taxe les livraisons d'or dédiée à cet effet</t>
        </is>
      </c>
      <c r="CH289" t="inlineStr">
        <is>
          <t/>
        </is>
      </c>
      <c r="CI289" t="inlineStr">
        <is>
          <t>poluge čistoće zlata od minimalno 99,5%, te zlatnici čistoće od minimalno 90% iskovani nakon 1800. godine</t>
        </is>
      </c>
      <c r="CJ289" t="inlineStr">
        <is>
          <t>előírt tisztasággal és meghatározott minimum súllyal rendelkező aranyrúd vagy aranyérme</t>
        </is>
      </c>
      <c r="CK289" t="inlineStr">
        <is>
          <t>oro in forma di lingotti o placchette, di peso accettato dal mercato dell'oro, e/o monete d'oro incluse nell'elenco predisposto dalla Commissione europea</t>
        </is>
      </c>
      <c r="CL289" t="inlineStr">
        <is>
          <t>ne mažesnio kaip 995/1000 grynumo aukso luitai arba plytelės, tokio svorio, kuris pripažįstamas tauriųjų metalų rinkose, nepaisant to, ar jis išreikštas vertybiniais popieriais, ir ne mažesnio kaip 900/1000 grynumo ir nukaldintos po 1800 metų aukso monetos, kurios jų kilmės valstybėje yra arba buvo atsiskaitymo priemonė ir paprastai yra parduodamos už kainą, neviršijančią monetose esančio aukso atviros rinkos vertės daugiau kaip 80 %</t>
        </is>
      </c>
      <c r="CM289" t="inlineStr">
        <is>
          <t/>
        </is>
      </c>
      <c r="CN289" t="inlineStr">
        <is>
          <t>fl-UE, id-deheb ikkunsidrat bħala investiment leġittimu, u bħala tali eżenti mill-VAT, bil-kundizzjoni li jinxtara bħala lingotti jew muniti rikonoxxuti</t>
        </is>
      </c>
      <c r="CO289" t="inlineStr">
        <is>
          <t/>
        </is>
      </c>
      <c r="CP289" t="inlineStr">
        <is>
          <t/>
        </is>
      </c>
      <c r="CQ289" t="inlineStr">
        <is>
          <t>&lt;div&gt;1. 
ouro
sob a forma de barra ou de placa, com pesos aceites pelos mercados de ouro, com
um toque igual ou superior a 995 milésimos, representado ou não por títulos,
com exceção das barras
ou placas de peso igual ou inferior a 1 g;&lt;/div&gt;&lt;div&gt;2. 
moedas
de ouro que, cumulativamente, preencham os requisitos seguintes:&lt;/div&gt;&lt;div&gt;i) tenham um toque igual ou superior a
900 milésimos;&lt;/div&gt;&lt;div&gt;ii) tenham sido cunhadas depois do ano
de 1800;&lt;/div&gt;&lt;div&gt;iii) tenham ou tenham tido curso legal
no país de origem;&lt;/div&gt;&lt;div&gt;iv) sejam habitualmente vendidas a um
preço que não exceda em mais de 80% o valor, no mercado livre, do ouro nelas
contido.&lt;/div&gt;</t>
        </is>
      </c>
      <c r="CR289" t="inlineStr">
        <is>
          <t>aur, sub formă de lingouri sau plachete acceptate/cotate pe piețele de metale prețioase, reprezentate sau nu prin hârtii de valoare, precum și sub formă de monede de aur</t>
        </is>
      </c>
      <c r="CS289" t="inlineStr">
        <is>
          <t/>
        </is>
      </c>
      <c r="CT289" t="inlineStr">
        <is>
          <t/>
        </is>
      </c>
      <c r="CU289" t="inlineStr">
        <is>
          <t/>
        </is>
      </c>
    </row>
    <row r="290">
      <c r="A290" s="1" t="str">
        <f>HYPERLINK("https://iate.europa.eu/entry/result/2245736/all", "2245736")</f>
        <v>2245736</v>
      </c>
      <c r="B290" t="inlineStr">
        <is>
          <t>EUROPEAN UNION;FINANCE</t>
        </is>
      </c>
      <c r="C290" t="inlineStr">
        <is>
          <t>EUROPEAN UNION;FINANCE|financial institutions and credit|credit</t>
        </is>
      </c>
      <c r="D290" t="inlineStr">
        <is>
          <t>експертна група по кредитно минало</t>
        </is>
      </c>
      <c r="E290" t="inlineStr">
        <is>
          <t>3</t>
        </is>
      </c>
      <c r="F290" t="inlineStr">
        <is>
          <t/>
        </is>
      </c>
      <c r="G290" t="inlineStr">
        <is>
          <t>odborná skupina pro úvěrové historie</t>
        </is>
      </c>
      <c r="H290" t="inlineStr">
        <is>
          <t>3</t>
        </is>
      </c>
      <c r="I290" t="inlineStr">
        <is>
          <t/>
        </is>
      </c>
      <c r="J290" t="inlineStr">
        <is>
          <t>Ekspertgruppe vedrørende Kredithistorik</t>
        </is>
      </c>
      <c r="K290" t="inlineStr">
        <is>
          <t>4</t>
        </is>
      </c>
      <c r="L290" t="inlineStr">
        <is>
          <t/>
        </is>
      </c>
      <c r="M290" t="inlineStr">
        <is>
          <t>Expertengruppe „Kredithistorien“</t>
        </is>
      </c>
      <c r="N290" t="inlineStr">
        <is>
          <t>3</t>
        </is>
      </c>
      <c r="O290" t="inlineStr">
        <is>
          <t/>
        </is>
      </c>
      <c r="P290" t="inlineStr">
        <is>
          <t>Oμάδα εμπειρογνωμόνων για τα πιστωτικά ιστορικά</t>
        </is>
      </c>
      <c r="Q290" t="inlineStr">
        <is>
          <t>3</t>
        </is>
      </c>
      <c r="R290" t="inlineStr">
        <is>
          <t/>
        </is>
      </c>
      <c r="S290" t="inlineStr">
        <is>
          <t>Expert Group on Credit Histories</t>
        </is>
      </c>
      <c r="T290" t="inlineStr">
        <is>
          <t>3</t>
        </is>
      </c>
      <c r="U290" t="inlineStr">
        <is>
          <t/>
        </is>
      </c>
      <c r="V290" t="inlineStr">
        <is>
          <t>Grupo de Expertos sobre Historiales de Crédito</t>
        </is>
      </c>
      <c r="W290" t="inlineStr">
        <is>
          <t>3</t>
        </is>
      </c>
      <c r="X290" t="inlineStr">
        <is>
          <t/>
        </is>
      </c>
      <c r="Y290" t="inlineStr">
        <is>
          <t/>
        </is>
      </c>
      <c r="Z290" t="inlineStr">
        <is>
          <t/>
        </is>
      </c>
      <c r="AA290" t="inlineStr">
        <is>
          <t/>
        </is>
      </c>
      <c r="AB290" t="inlineStr">
        <is>
          <t/>
        </is>
      </c>
      <c r="AC290" t="inlineStr">
        <is>
          <t/>
        </is>
      </c>
      <c r="AD290" t="inlineStr">
        <is>
          <t/>
        </is>
      </c>
      <c r="AE290" t="inlineStr">
        <is>
          <t>Groupe d'experts sur les historiques de crédit</t>
        </is>
      </c>
      <c r="AF290" t="inlineStr">
        <is>
          <t>3</t>
        </is>
      </c>
      <c r="AG290" t="inlineStr">
        <is>
          <t/>
        </is>
      </c>
      <c r="AH290" t="inlineStr">
        <is>
          <t>Sainghrúpa maidir le Startha Creidmheasa</t>
        </is>
      </c>
      <c r="AI290" t="inlineStr">
        <is>
          <t>3</t>
        </is>
      </c>
      <c r="AJ290" t="inlineStr">
        <is>
          <t/>
        </is>
      </c>
      <c r="AK290" t="inlineStr">
        <is>
          <t>Stručna skupina o kreditnoj povijesti</t>
        </is>
      </c>
      <c r="AL290" t="inlineStr">
        <is>
          <t>3</t>
        </is>
      </c>
      <c r="AM290" t="inlineStr">
        <is>
          <t/>
        </is>
      </c>
      <c r="AN290" t="inlineStr">
        <is>
          <t>az adósminősítésekkel foglalkozó munkacsoport</t>
        </is>
      </c>
      <c r="AO290" t="inlineStr">
        <is>
          <t>3</t>
        </is>
      </c>
      <c r="AP290" t="inlineStr">
        <is>
          <t/>
        </is>
      </c>
      <c r="AQ290" t="inlineStr">
        <is>
          <t>gruppo di esperti sulle informazioni storiche sui crediti</t>
        </is>
      </c>
      <c r="AR290" t="inlineStr">
        <is>
          <t>3</t>
        </is>
      </c>
      <c r="AS290" t="inlineStr">
        <is>
          <t/>
        </is>
      </c>
      <c r="AT290" t="inlineStr">
        <is>
          <t/>
        </is>
      </c>
      <c r="AU290" t="inlineStr">
        <is>
          <t/>
        </is>
      </c>
      <c r="AV290" t="inlineStr">
        <is>
          <t/>
        </is>
      </c>
      <c r="AW290" t="inlineStr">
        <is>
          <t>ekspertu grupa kredītvēstures jautājumos</t>
        </is>
      </c>
      <c r="AX290" t="inlineStr">
        <is>
          <t>3</t>
        </is>
      </c>
      <c r="AY290" t="inlineStr">
        <is>
          <t/>
        </is>
      </c>
      <c r="AZ290" t="inlineStr">
        <is>
          <t>Grupp ta’ Esperti dwar il-Każijiet ta’ Kreditu</t>
        </is>
      </c>
      <c r="BA290" t="inlineStr">
        <is>
          <t>3</t>
        </is>
      </c>
      <c r="BB290" t="inlineStr">
        <is>
          <t/>
        </is>
      </c>
      <c r="BC290" t="inlineStr">
        <is>
          <t>deskundigengroep kredietantecedenten</t>
        </is>
      </c>
      <c r="BD290" t="inlineStr">
        <is>
          <t>3</t>
        </is>
      </c>
      <c r="BE290" t="inlineStr">
        <is>
          <t/>
        </is>
      </c>
      <c r="BF290" t="inlineStr">
        <is>
          <t>Grupa Ekspertów ds. Historii Kredytowej</t>
        </is>
      </c>
      <c r="BG290" t="inlineStr">
        <is>
          <t>3</t>
        </is>
      </c>
      <c r="BH290" t="inlineStr">
        <is>
          <t/>
        </is>
      </c>
      <c r="BI290" t="inlineStr">
        <is>
          <t>grupo de peritos do historial creditício</t>
        </is>
      </c>
      <c r="BJ290" t="inlineStr">
        <is>
          <t>3</t>
        </is>
      </c>
      <c r="BK290" t="inlineStr">
        <is>
          <t/>
        </is>
      </c>
      <c r="BL290" t="inlineStr">
        <is>
          <t/>
        </is>
      </c>
      <c r="BM290" t="inlineStr">
        <is>
          <t/>
        </is>
      </c>
      <c r="BN290" t="inlineStr">
        <is>
          <t/>
        </is>
      </c>
      <c r="BO290" t="inlineStr">
        <is>
          <t/>
        </is>
      </c>
      <c r="BP290" t="inlineStr">
        <is>
          <t/>
        </is>
      </c>
      <c r="BQ290" t="inlineStr">
        <is>
          <t/>
        </is>
      </c>
      <c r="BR290" t="inlineStr">
        <is>
          <t>strokovna skupina za kreditno zgodovino</t>
        </is>
      </c>
      <c r="BS290" t="inlineStr">
        <is>
          <t>3</t>
        </is>
      </c>
      <c r="BT290" t="inlineStr">
        <is>
          <t/>
        </is>
      </c>
      <c r="BU290" t="inlineStr">
        <is>
          <t>expertgrupp om kredithistorik</t>
        </is>
      </c>
      <c r="BV290" t="inlineStr">
        <is>
          <t>3</t>
        </is>
      </c>
      <c r="BW290" t="inlineStr">
        <is>
          <t/>
        </is>
      </c>
      <c r="BX290" t="inlineStr">
        <is>
          <t>лица, компетентни в сферата на кредитните данни, създадена с цел предоставяне на Комисията на обективни експертни съвети в тази област</t>
        </is>
      </c>
      <c r="BY290" t="inlineStr">
        <is>
          <t>skupina odborníků zřízená článkem 1 rozhodnutí Komise 2008/542/ES</t>
        </is>
      </c>
      <c r="BZ290" t="inlineStr">
        <is>
          <t>ekspertgruppe sammensat af eksperter med kompetence på det område, gruppens mandat dækker; medlemmerne skal have aktuel praktisk ekspertise eller erfaring</t>
        </is>
      </c>
      <c r="CA290" t="inlineStr">
        <is>
          <t/>
        </is>
      </c>
      <c r="CB290" t="inlineStr">
        <is>
          <t/>
        </is>
      </c>
      <c r="CC290" t="inlineStr">
        <is>
          <t>expert group composed of individuals competent in the area of credit data, set up to provide objective expert advice to the Commission in this field</t>
        </is>
      </c>
      <c r="CD290" t="inlineStr">
        <is>
          <t>Grupo de Expertos creado por la Comisión, cuando elaboró el Libro Blanco sobre la integración de los mercados de crédito hipotecario de la Unión (2007) encargado de asistirla en la elaboración de medidas orientadas a mejorar la accesibilidad, comparabilidad y exhaustividad de la información crediticia.</t>
        </is>
      </c>
      <c r="CE290" t="inlineStr">
        <is>
          <t/>
        </is>
      </c>
      <c r="CF290" t="inlineStr">
        <is>
          <t/>
        </is>
      </c>
      <c r="CG290" t="inlineStr">
        <is>
          <t/>
        </is>
      </c>
      <c r="CH290" t="inlineStr">
        <is>
          <t/>
        </is>
      </c>
      <c r="CI290" t="inlineStr">
        <is>
          <t/>
        </is>
      </c>
      <c r="CJ290" t="inlineStr">
        <is>
          <t>a hiteladatok hozzáférhetőségének, összehasonlíthatóságának és teljességének javítására irányuló intézkedések kidolgozásában a Bizottságot támogató szakértők csoportja</t>
        </is>
      </c>
      <c r="CK290" t="inlineStr">
        <is>
          <t>Gruppo di cui si propone la creazione nell’ambito del Libro bianco sull'integrazione dei mercati UE del credito ipotecario</t>
        </is>
      </c>
      <c r="CL290" t="inlineStr">
        <is>
          <t/>
        </is>
      </c>
      <c r="CM290" t="inlineStr">
        <is>
          <t/>
        </is>
      </c>
      <c r="CN290" t="inlineStr">
        <is>
          <t>Grupp ta' esperti fil-qasam tad-data dwar il-kreditu stabbilit biex jagħti parir espert lill-Kummissjoni f'dan il-qasam.</t>
        </is>
      </c>
      <c r="CO290" t="inlineStr">
        <is>
          <t>Deze groep heeft tot taak alle wettelijke, bestuursrechtelijke en andere belemmeringen voor de toegang tot en de uitwisseling van kredietgegevens in kaart te brengen</t>
        </is>
      </c>
      <c r="CP290" t="inlineStr">
        <is>
          <t>grupa doradcza skupiająca ekspertów mających wiedzę i kompetencje w zakresie danych kredytowych; w jej skład wchodzi nie więcej 20 członków powołanych przez Komisję na podstawie zgłoszeń zainteresowanych stron&lt;br&gt;Do zadań grupy należy&lt;br&gt; - określenie wszystkich przeszkód prawnych, regulacyjnych, administracyjnych i innych w dostępie do danych kredytowych i możliwościach ich wymiany. Grupa powinna w szczególności przeanalizować skutki współistnienia różnych podejść do organizacji i działania rejestrów kredytowych we Wspólnocie oraz określić konsekwencje takiego stanu rzeczy z punktu widzenia gospodarki. Grupa będzie również zajmować się analizą bieżącej sytuacji z perspektywy ochrony konsumentów (w tym również ochrony danych), &lt;br&gt;- przedstawienie proponowanych sposobów zniesienia zidentyfikowanych przeszkód. W tym celu grupa powinna określić rozwiązania, które zoptymalizują możliwości przepływu danych kredytowych przy równoczesnym zapewnieniu wysokiego poziomu ochrony konsumentów.</t>
        </is>
      </c>
      <c r="CQ290" t="inlineStr">
        <is>
          <t>grupo de peritos composto de pessoas que possuem competências no domínio dos dados sobre o crédito, que prestam um aconselhamento especializado e objetivo à Comissão</t>
        </is>
      </c>
      <c r="CR290" t="inlineStr">
        <is>
          <t/>
        </is>
      </c>
      <c r="CS290" t="inlineStr">
        <is>
          <t/>
        </is>
      </c>
      <c r="CT290" t="inlineStr">
        <is>
          <t>strokovna skupina za pomoč pri pripravi ukrepov za izboljšanje dostopnosti, primerljivosti in popolnosti podatkov o kreditih</t>
        </is>
      </c>
      <c r="CU290" t="inlineStr">
        <is>
          <t/>
        </is>
      </c>
    </row>
    <row r="291">
      <c r="A291" s="1" t="str">
        <f>HYPERLINK("https://iate.europa.eu/entry/result/3563761/all", "3563761")</f>
        <v>3563761</v>
      </c>
      <c r="B291" t="inlineStr">
        <is>
          <t>FINANCE</t>
        </is>
      </c>
      <c r="C291" t="inlineStr">
        <is>
          <t>FINANCE|financial institutions and credit|credit</t>
        </is>
      </c>
      <c r="D291" t="inlineStr">
        <is>
          <t>структуриран кредитен продукт</t>
        </is>
      </c>
      <c r="E291" t="inlineStr">
        <is>
          <t>3</t>
        </is>
      </c>
      <c r="F291" t="inlineStr">
        <is>
          <t/>
        </is>
      </c>
      <c r="G291" t="inlineStr">
        <is>
          <t/>
        </is>
      </c>
      <c r="H291" t="inlineStr">
        <is>
          <t/>
        </is>
      </c>
      <c r="I291" t="inlineStr">
        <is>
          <t/>
        </is>
      </c>
      <c r="J291" t="inlineStr">
        <is>
          <t/>
        </is>
      </c>
      <c r="K291" t="inlineStr">
        <is>
          <t/>
        </is>
      </c>
      <c r="L291" t="inlineStr">
        <is>
          <t/>
        </is>
      </c>
      <c r="M291" t="inlineStr">
        <is>
          <t>strukturiertes Finanzprodukt|strukturiertes Kreditprodukt</t>
        </is>
      </c>
      <c r="N291" t="inlineStr">
        <is>
          <t>2|2</t>
        </is>
      </c>
      <c r="O291" t="inlineStr">
        <is>
          <t>|</t>
        </is>
      </c>
      <c r="P291" t="inlineStr">
        <is>
          <t>δομημένο πιστωτικό προϊόν</t>
        </is>
      </c>
      <c r="Q291" t="inlineStr">
        <is>
          <t>4</t>
        </is>
      </c>
      <c r="R291" t="inlineStr">
        <is>
          <t/>
        </is>
      </c>
      <c r="S291" t="inlineStr">
        <is>
          <t>structured credit product</t>
        </is>
      </c>
      <c r="T291" t="inlineStr">
        <is>
          <t>3</t>
        </is>
      </c>
      <c r="U291" t="inlineStr">
        <is>
          <t/>
        </is>
      </c>
      <c r="V291" t="inlineStr">
        <is>
          <t>producto de crédito estructurado|producto estructurado de crédito</t>
        </is>
      </c>
      <c r="W291" t="inlineStr">
        <is>
          <t>3|3</t>
        </is>
      </c>
      <c r="X291" t="inlineStr">
        <is>
          <t>|</t>
        </is>
      </c>
      <c r="Y291" t="inlineStr">
        <is>
          <t/>
        </is>
      </c>
      <c r="Z291" t="inlineStr">
        <is>
          <t/>
        </is>
      </c>
      <c r="AA291" t="inlineStr">
        <is>
          <t/>
        </is>
      </c>
      <c r="AB291" t="inlineStr">
        <is>
          <t/>
        </is>
      </c>
      <c r="AC291" t="inlineStr">
        <is>
          <t/>
        </is>
      </c>
      <c r="AD291" t="inlineStr">
        <is>
          <t/>
        </is>
      </c>
      <c r="AE291" t="inlineStr">
        <is>
          <t>produit de crédit structuré|crédit structuré</t>
        </is>
      </c>
      <c r="AF291" t="inlineStr">
        <is>
          <t>2|3</t>
        </is>
      </c>
      <c r="AG291" t="inlineStr">
        <is>
          <t>|</t>
        </is>
      </c>
      <c r="AH291" t="inlineStr">
        <is>
          <t>táirge creidmheasa struchtúrtha</t>
        </is>
      </c>
      <c r="AI291" t="inlineStr">
        <is>
          <t>3</t>
        </is>
      </c>
      <c r="AJ291" t="inlineStr">
        <is>
          <t/>
        </is>
      </c>
      <c r="AK291" t="inlineStr">
        <is>
          <t/>
        </is>
      </c>
      <c r="AL291" t="inlineStr">
        <is>
          <t/>
        </is>
      </c>
      <c r="AM291" t="inlineStr">
        <is>
          <t/>
        </is>
      </c>
      <c r="AN291" t="inlineStr">
        <is>
          <t>strukturált hiteltermék</t>
        </is>
      </c>
      <c r="AO291" t="inlineStr">
        <is>
          <t>4</t>
        </is>
      </c>
      <c r="AP291" t="inlineStr">
        <is>
          <t/>
        </is>
      </c>
      <c r="AQ291" t="inlineStr">
        <is>
          <t>prodotto strutturato di credito</t>
        </is>
      </c>
      <c r="AR291" t="inlineStr">
        <is>
          <t>3</t>
        </is>
      </c>
      <c r="AS291" t="inlineStr">
        <is>
          <t/>
        </is>
      </c>
      <c r="AT291" t="inlineStr">
        <is>
          <t>struktūrizuotas kredito produktas</t>
        </is>
      </c>
      <c r="AU291" t="inlineStr">
        <is>
          <t>3</t>
        </is>
      </c>
      <c r="AV291" t="inlineStr">
        <is>
          <t/>
        </is>
      </c>
      <c r="AW291" t="inlineStr">
        <is>
          <t>strukturēts kredītprodukts</t>
        </is>
      </c>
      <c r="AX291" t="inlineStr">
        <is>
          <t>3</t>
        </is>
      </c>
      <c r="AY291" t="inlineStr">
        <is>
          <t/>
        </is>
      </c>
      <c r="AZ291" t="inlineStr">
        <is>
          <t/>
        </is>
      </c>
      <c r="BA291" t="inlineStr">
        <is>
          <t/>
        </is>
      </c>
      <c r="BB291" t="inlineStr">
        <is>
          <t/>
        </is>
      </c>
      <c r="BC291" t="inlineStr">
        <is>
          <t/>
        </is>
      </c>
      <c r="BD291" t="inlineStr">
        <is>
          <t/>
        </is>
      </c>
      <c r="BE291" t="inlineStr">
        <is>
          <t/>
        </is>
      </c>
      <c r="BF291" t="inlineStr">
        <is>
          <t>strukturyzowany produkt kredytowy</t>
        </is>
      </c>
      <c r="BG291" t="inlineStr">
        <is>
          <t>3</t>
        </is>
      </c>
      <c r="BH291" t="inlineStr">
        <is>
          <t/>
        </is>
      </c>
      <c r="BI291" t="inlineStr">
        <is>
          <t>produto de crédito estruturado</t>
        </is>
      </c>
      <c r="BJ291" t="inlineStr">
        <is>
          <t>3</t>
        </is>
      </c>
      <c r="BK291" t="inlineStr">
        <is>
          <t/>
        </is>
      </c>
      <c r="BL291" t="inlineStr">
        <is>
          <t>produs structurat de creditare</t>
        </is>
      </c>
      <c r="BM291" t="inlineStr">
        <is>
          <t>3</t>
        </is>
      </c>
      <c r="BN291" t="inlineStr">
        <is>
          <t/>
        </is>
      </c>
      <c r="BO291" t="inlineStr">
        <is>
          <t>štruktúrovaný úverový produkt</t>
        </is>
      </c>
      <c r="BP291" t="inlineStr">
        <is>
          <t>3</t>
        </is>
      </c>
      <c r="BQ291" t="inlineStr">
        <is>
          <t/>
        </is>
      </c>
      <c r="BR291" t="inlineStr">
        <is>
          <t>strukturirani kreditni produkt</t>
        </is>
      </c>
      <c r="BS291" t="inlineStr">
        <is>
          <t>3</t>
        </is>
      </c>
      <c r="BT291" t="inlineStr">
        <is>
          <t/>
        </is>
      </c>
      <c r="BU291" t="inlineStr">
        <is>
          <t/>
        </is>
      </c>
      <c r="BV291" t="inlineStr">
        <is>
          <t/>
        </is>
      </c>
      <c r="BW291" t="inlineStr">
        <is>
          <t/>
        </is>
      </c>
      <c r="BX291" t="inlineStr">
        <is>
          <t>финансов инструмент, който обединява и разпределя експозицията на кредитен риск, включително обезпечени с ипотеки ценни книжа и ценни книжа, гарантирани с вземания</t>
        </is>
      </c>
      <c r="BY291" t="inlineStr">
        <is>
          <t/>
        </is>
      </c>
      <c r="BZ291" t="inlineStr">
        <is>
          <t/>
        </is>
      </c>
      <c r="CA291" t="inlineStr">
        <is>
          <t>Finanzinstrument, das aus einem oder mehreren Basiswerten und zusätzlich noch einer derivativen Komponente besteht</t>
        </is>
      </c>
      <c r="CB291" t="inlineStr">
        <is>
          <t/>
        </is>
      </c>
      <c r="CC291" t="inlineStr">
        <is>
          <t>instrument that pools and tranches credit risk exposure, including mortgage-backed securities and collateralized debt obligations</t>
        </is>
      </c>
      <c r="CD291" t="inlineStr">
        <is>
          <t/>
        </is>
      </c>
      <c r="CE291" t="inlineStr">
        <is>
          <t/>
        </is>
      </c>
      <c r="CF291" t="inlineStr">
        <is>
          <t/>
        </is>
      </c>
      <c r="CG291" t="inlineStr">
        <is>
          <t/>
        </is>
      </c>
      <c r="CH291" t="inlineStr">
        <is>
          <t>ionstraim a chomhroinneann agus a thráinsíonn neamhchosaint ar riosca creidmheasa; urrúis mhorgáiste agus oilbeagáidí fiachais atá comhthaobhaithe ina measc.</t>
        </is>
      </c>
      <c r="CI291" t="inlineStr">
        <is>
          <t/>
        </is>
      </c>
      <c r="CJ291" t="inlineStr">
        <is>
          <t/>
        </is>
      </c>
      <c r="CK291" t="inlineStr">
        <is>
          <t>strumento finanziario caratterizzato dalla combinazione di un titolo standard e uno o più contratti derivati</t>
        </is>
      </c>
      <c r="CL291" t="inlineStr">
        <is>
          <t/>
        </is>
      </c>
      <c r="CM291" t="inlineStr">
        <is>
          <t/>
        </is>
      </c>
      <c r="CN291" t="inlineStr">
        <is>
          <t/>
        </is>
      </c>
      <c r="CO291" t="inlineStr">
        <is>
          <t/>
        </is>
      </c>
      <c r="CP291" t="inlineStr">
        <is>
          <t/>
        </is>
      </c>
      <c r="CQ291" t="inlineStr">
        <is>
          <t/>
        </is>
      </c>
      <c r="CR291" t="inlineStr">
        <is>
          <t>instrument care regrupează riscurile de credit, inclusiv a titlurilor garantate cu ipoteci și a obligațiunilor garantate cu creanțe</t>
        </is>
      </c>
      <c r="CS291" t="inlineStr">
        <is>
          <t>nástroj, pomocou ktorého sa zlučuje a rozdeľuje expozícia voči úverovému riziku vrátane cenných papierov zabezpečených hypotékami a záväzkov zabezpečených dlhmi</t>
        </is>
      </c>
      <c r="CT291" t="inlineStr">
        <is>
          <t/>
        </is>
      </c>
      <c r="CU291" t="inlineStr">
        <is>
          <t/>
        </is>
      </c>
    </row>
    <row r="292">
      <c r="A292" s="1" t="str">
        <f>HYPERLINK("https://iate.europa.eu/entry/result/3547624/all", "3547624")</f>
        <v>3547624</v>
      </c>
      <c r="B292" t="inlineStr">
        <is>
          <t>FINANCE</t>
        </is>
      </c>
      <c r="C292" t="inlineStr">
        <is>
          <t>FINANCE|financial institutions and credit|credit</t>
        </is>
      </c>
      <c r="D292" t="inlineStr">
        <is>
          <t>кредит до заплата|заем до заплата</t>
        </is>
      </c>
      <c r="E292" t="inlineStr">
        <is>
          <t>3|2</t>
        </is>
      </c>
      <c r="F292" t="inlineStr">
        <is>
          <t>|</t>
        </is>
      </c>
      <c r="G292" t="inlineStr">
        <is>
          <t/>
        </is>
      </c>
      <c r="H292" t="inlineStr">
        <is>
          <t/>
        </is>
      </c>
      <c r="I292" t="inlineStr">
        <is>
          <t/>
        </is>
      </c>
      <c r="J292" t="inlineStr">
        <is>
          <t/>
        </is>
      </c>
      <c r="K292" t="inlineStr">
        <is>
          <t/>
        </is>
      </c>
      <c r="L292" t="inlineStr">
        <is>
          <t/>
        </is>
      </c>
      <c r="M292" t="inlineStr">
        <is>
          <t>Überbrückungskredit</t>
        </is>
      </c>
      <c r="N292" t="inlineStr">
        <is>
          <t>3</t>
        </is>
      </c>
      <c r="O292" t="inlineStr">
        <is>
          <t/>
        </is>
      </c>
      <c r="P292" t="inlineStr">
        <is>
          <t>δάνειο βάσει αναμενόμενων μελλοντικών εσόδων</t>
        </is>
      </c>
      <c r="Q292" t="inlineStr">
        <is>
          <t>3</t>
        </is>
      </c>
      <c r="R292" t="inlineStr">
        <is>
          <t/>
        </is>
      </c>
      <c r="S292" t="inlineStr">
        <is>
          <t>payday loan</t>
        </is>
      </c>
      <c r="T292" t="inlineStr">
        <is>
          <t>3</t>
        </is>
      </c>
      <c r="U292" t="inlineStr">
        <is>
          <t/>
        </is>
      </c>
      <c r="V292" t="inlineStr">
        <is>
          <t>préstamo rápido</t>
        </is>
      </c>
      <c r="W292" t="inlineStr">
        <is>
          <t>3</t>
        </is>
      </c>
      <c r="X292" t="inlineStr">
        <is>
          <t/>
        </is>
      </c>
      <c r="Y292" t="inlineStr">
        <is>
          <t>edaspidi saadaval sissetulekul põhinev laen</t>
        </is>
      </c>
      <c r="Z292" t="inlineStr">
        <is>
          <t>2</t>
        </is>
      </c>
      <c r="AA292" t="inlineStr">
        <is>
          <t/>
        </is>
      </c>
      <c r="AB292" t="inlineStr">
        <is>
          <t>pikalaina|pikaluotto|pikavippi|pienlaina</t>
        </is>
      </c>
      <c r="AC292" t="inlineStr">
        <is>
          <t>3|3|3|3</t>
        </is>
      </c>
      <c r="AD292" t="inlineStr">
        <is>
          <t>|||</t>
        </is>
      </c>
      <c r="AE292" t="inlineStr">
        <is>
          <t>prêt sur salaire</t>
        </is>
      </c>
      <c r="AF292" t="inlineStr">
        <is>
          <t>2</t>
        </is>
      </c>
      <c r="AG292" t="inlineStr">
        <is>
          <t/>
        </is>
      </c>
      <c r="AH292" t="inlineStr">
        <is>
          <t>iasacht go lá pá</t>
        </is>
      </c>
      <c r="AI292" t="inlineStr">
        <is>
          <t>3</t>
        </is>
      </c>
      <c r="AJ292" t="inlineStr">
        <is>
          <t/>
        </is>
      </c>
      <c r="AK292" t="inlineStr">
        <is>
          <t>kratkoročni zajam do plaće</t>
        </is>
      </c>
      <c r="AL292" t="inlineStr">
        <is>
          <t>3</t>
        </is>
      </c>
      <c r="AM292" t="inlineStr">
        <is>
          <t/>
        </is>
      </c>
      <c r="AN292" t="inlineStr">
        <is>
          <t>gyorskölcsön</t>
        </is>
      </c>
      <c r="AO292" t="inlineStr">
        <is>
          <t>3</t>
        </is>
      </c>
      <c r="AP292" t="inlineStr">
        <is>
          <t/>
        </is>
      </c>
      <c r="AQ292" t="inlineStr">
        <is>
          <t>prestito in anticipo sul reddito|payday loan</t>
        </is>
      </c>
      <c r="AR292" t="inlineStr">
        <is>
          <t>3|3</t>
        </is>
      </c>
      <c r="AS292" t="inlineStr">
        <is>
          <t>|</t>
        </is>
      </c>
      <c r="AT292" t="inlineStr">
        <is>
          <t/>
        </is>
      </c>
      <c r="AU292" t="inlineStr">
        <is>
          <t/>
        </is>
      </c>
      <c r="AV292" t="inlineStr">
        <is>
          <t/>
        </is>
      </c>
      <c r="AW292" t="inlineStr">
        <is>
          <t>īstermiņa aizdevums|ātrais aizdevums</t>
        </is>
      </c>
      <c r="AX292" t="inlineStr">
        <is>
          <t>2|2</t>
        </is>
      </c>
      <c r="AY292" t="inlineStr">
        <is>
          <t>|</t>
        </is>
      </c>
      <c r="AZ292" t="inlineStr">
        <is>
          <t/>
        </is>
      </c>
      <c r="BA292" t="inlineStr">
        <is>
          <t/>
        </is>
      </c>
      <c r="BB292" t="inlineStr">
        <is>
          <t/>
        </is>
      </c>
      <c r="BC292" t="inlineStr">
        <is>
          <t/>
        </is>
      </c>
      <c r="BD292" t="inlineStr">
        <is>
          <t/>
        </is>
      </c>
      <c r="BE292" t="inlineStr">
        <is>
          <t/>
        </is>
      </c>
      <c r="BF292" t="inlineStr">
        <is>
          <t>chwilówka</t>
        </is>
      </c>
      <c r="BG292" t="inlineStr">
        <is>
          <t>3</t>
        </is>
      </c>
      <c r="BH292" t="inlineStr">
        <is>
          <t/>
        </is>
      </c>
      <c r="BI292" t="inlineStr">
        <is>
          <t>crédito ordenado</t>
        </is>
      </c>
      <c r="BJ292" t="inlineStr">
        <is>
          <t>3</t>
        </is>
      </c>
      <c r="BK292" t="inlineStr">
        <is>
          <t/>
        </is>
      </c>
      <c r="BL292" t="inlineStr">
        <is>
          <t/>
        </is>
      </c>
      <c r="BM292" t="inlineStr">
        <is>
          <t/>
        </is>
      </c>
      <c r="BN292" t="inlineStr">
        <is>
          <t/>
        </is>
      </c>
      <c r="BO292" t="inlineStr">
        <is>
          <t>rýchla pôžička</t>
        </is>
      </c>
      <c r="BP292" t="inlineStr">
        <is>
          <t>3</t>
        </is>
      </c>
      <c r="BQ292" t="inlineStr">
        <is>
          <t/>
        </is>
      </c>
      <c r="BR292" t="inlineStr">
        <is>
          <t>posojilo, ki temelji na pričakovanem dohodku</t>
        </is>
      </c>
      <c r="BS292" t="inlineStr">
        <is>
          <t>3</t>
        </is>
      </c>
      <c r="BT292" t="inlineStr">
        <is>
          <t/>
        </is>
      </c>
      <c r="BU292" t="inlineStr">
        <is>
          <t/>
        </is>
      </c>
      <c r="BV292" t="inlineStr">
        <is>
          <t/>
        </is>
      </c>
      <c r="BW292" t="inlineStr">
        <is>
          <t/>
        </is>
      </c>
      <c r="BX292" t="inlineStr">
        <is>
          <t>бързо отпускан заем с неголям размер, който по правило се предоставя от небанкови финансови институции и който трябва да бъде погасен на една вноска за договорен кратък период</t>
        </is>
      </c>
      <c r="BY292" t="inlineStr">
        <is>
          <t/>
        </is>
      </c>
      <c r="BZ292" t="inlineStr">
        <is>
          <t/>
        </is>
      </c>
      <c r="CA292" t="inlineStr">
        <is>
          <t>einem Gehaltsempfänger von der Bank gewährter Kleinkredit, um über die Zeit bis zur nächsten Gehaltszahlung hinwegzuhelfen</t>
        </is>
      </c>
      <c r="CB292" t="inlineStr">
        <is>
          <t/>
        </is>
      </c>
      <c r="CC292" t="inlineStr">
        <is>
          <t>small, short-term and very high-cost unsecured loan</t>
        </is>
      </c>
      <c r="CD292" t="inlineStr">
        <is>
          <t>Préstamo personal que se caracteriza por su concesión casi inmediata y su contratación &lt;i&gt;online&lt;/i&gt;.</t>
        </is>
      </c>
      <c r="CE292" t="inlineStr">
        <is>
          <t/>
        </is>
      </c>
      <c r="CF292" t="inlineStr">
        <is>
          <t>korkeahintainen vakuudeton kulutusluotto, jonka myöntää perinteisten rahoituslaitosten ulkopuolella toimiva ja näiden luottojen tarjoamiseen pääasiassa keskittynyt yritys, jolla ei ole fyysisiä asiakaspalvelua tarjoavia toimipaikkoja, vaan jonka kanssa asioidaan yksinomaan verkon välityksellä tai mobiilisti</t>
        </is>
      </c>
      <c r="CG292" t="inlineStr">
        <is>
          <t>prêt à court terme que vous vous engagez à rembourser lorsque vous recevrez votre prochain chèque de paye</t>
        </is>
      </c>
      <c r="CH292" t="inlineStr">
        <is>
          <t>iasacht beag gearrthéarmach neamhurraithe agus a fhaightear ar chostas an-ard</t>
        </is>
      </c>
      <c r="CI292" t="inlineStr">
        <is>
          <t/>
        </is>
      </c>
      <c r="CJ292" t="inlineStr">
        <is>
          <t>jellemzően szabad felhasználású hitelforma, amelyet a pénzügyi szolgáltatók gyors elbírálással (1-2 nap), rövid futamidőre folyósítanak</t>
        </is>
      </c>
      <c r="CK292" t="inlineStr">
        <is>
          <t>prestito monetario fornito al debitore che deve essere ripagato per intero quando percepisce lo stipendio successivo</t>
        </is>
      </c>
      <c r="CL292" t="inlineStr">
        <is>
          <t/>
        </is>
      </c>
      <c r="CM292" t="inlineStr">
        <is>
          <t>kredīta veids, kurā nebanku kredītiestādes piedāvā fiziskām un juridiskām personām aizņemties naudu bez ķīlas uz īsu termiņu, kas parasti nav ilgāks par 30 dienām</t>
        </is>
      </c>
      <c r="CN292" t="inlineStr">
        <is>
          <t/>
        </is>
      </c>
      <c r="CO292" t="inlineStr">
        <is>
          <t/>
        </is>
      </c>
      <c r="CP292" t="inlineStr">
        <is>
          <t>pożyczka, której spłata następuje w krótkim okresie czasu, zazwyczaj do 30 dni od momentu zawarcia umowy, udzielana najczęsciej przez podmioty pozabankowe tzw. „parabanki” na bardzo wysoki procent osobom fizycznym</t>
        </is>
      </c>
      <c r="CQ292" t="inlineStr">
        <is>
          <t/>
        </is>
      </c>
      <c r="CR292" t="inlineStr">
        <is>
          <t/>
        </is>
      </c>
      <c r="CS292" t="inlineStr">
        <is>
          <t>nízka krátkodobá pôžička bez ručenia s vysokým úrokom</t>
        </is>
      </c>
      <c r="CT292" t="inlineStr">
        <is>
          <t>nizko, kratkoročno, nezavarovano posojilo z visokimi obrestmi</t>
        </is>
      </c>
      <c r="CU292" t="inlineStr">
        <is>
          <t/>
        </is>
      </c>
    </row>
    <row r="293">
      <c r="A293" s="1" t="str">
        <f>HYPERLINK("https://iate.europa.eu/entry/result/3545596/all", "3545596")</f>
        <v>3545596</v>
      </c>
      <c r="B293" t="inlineStr">
        <is>
          <t>FINANCE</t>
        </is>
      </c>
      <c r="C293" t="inlineStr">
        <is>
          <t>FINANCE;FINANCE|insurance|insurance</t>
        </is>
      </c>
      <c r="D293" t="inlineStr">
        <is>
          <t>пруденциален режим</t>
        </is>
      </c>
      <c r="E293" t="inlineStr">
        <is>
          <t>3</t>
        </is>
      </c>
      <c r="F293" t="inlineStr">
        <is>
          <t/>
        </is>
      </c>
      <c r="G293" t="inlineStr">
        <is>
          <t/>
        </is>
      </c>
      <c r="H293" t="inlineStr">
        <is>
          <t/>
        </is>
      </c>
      <c r="I293" t="inlineStr">
        <is>
          <t/>
        </is>
      </c>
      <c r="J293" t="inlineStr">
        <is>
          <t/>
        </is>
      </c>
      <c r="K293" t="inlineStr">
        <is>
          <t/>
        </is>
      </c>
      <c r="L293" t="inlineStr">
        <is>
          <t/>
        </is>
      </c>
      <c r="M293" t="inlineStr">
        <is>
          <t>Aufsichtssystem</t>
        </is>
      </c>
      <c r="N293" t="inlineStr">
        <is>
          <t>3</t>
        </is>
      </c>
      <c r="O293" t="inlineStr">
        <is>
          <t/>
        </is>
      </c>
      <c r="P293" t="inlineStr">
        <is>
          <t>καθεστώς προληπτικής εποπτείας</t>
        </is>
      </c>
      <c r="Q293" t="inlineStr">
        <is>
          <t>3</t>
        </is>
      </c>
      <c r="R293" t="inlineStr">
        <is>
          <t/>
        </is>
      </c>
      <c r="S293" t="inlineStr">
        <is>
          <t>prudential regime</t>
        </is>
      </c>
      <c r="T293" t="inlineStr">
        <is>
          <t>3</t>
        </is>
      </c>
      <c r="U293" t="inlineStr">
        <is>
          <t/>
        </is>
      </c>
      <c r="V293" t="inlineStr">
        <is>
          <t>régimen prudencial</t>
        </is>
      </c>
      <c r="W293" t="inlineStr">
        <is>
          <t>3</t>
        </is>
      </c>
      <c r="X293" t="inlineStr">
        <is>
          <t/>
        </is>
      </c>
      <c r="Y293" t="inlineStr">
        <is>
          <t>usaldatavusnõuete täitmise kord</t>
        </is>
      </c>
      <c r="Z293" t="inlineStr">
        <is>
          <t>3</t>
        </is>
      </c>
      <c r="AA293" t="inlineStr">
        <is>
          <t/>
        </is>
      </c>
      <c r="AB293" t="inlineStr">
        <is>
          <t>toiminnan vakauden valvontajärjestelmä|vakavaraisuusjärjestely</t>
        </is>
      </c>
      <c r="AC293" t="inlineStr">
        <is>
          <t>3|3</t>
        </is>
      </c>
      <c r="AD293" t="inlineStr">
        <is>
          <t>|</t>
        </is>
      </c>
      <c r="AE293" t="inlineStr">
        <is>
          <t>régime prudentiel</t>
        </is>
      </c>
      <c r="AF293" t="inlineStr">
        <is>
          <t>2</t>
        </is>
      </c>
      <c r="AG293" t="inlineStr">
        <is>
          <t/>
        </is>
      </c>
      <c r="AH293" t="inlineStr">
        <is>
          <t>an córas stuamachta</t>
        </is>
      </c>
      <c r="AI293" t="inlineStr">
        <is>
          <t>1</t>
        </is>
      </c>
      <c r="AJ293" t="inlineStr">
        <is>
          <t/>
        </is>
      </c>
      <c r="AK293" t="inlineStr">
        <is>
          <t>bonitetni sustav</t>
        </is>
      </c>
      <c r="AL293" t="inlineStr">
        <is>
          <t>3</t>
        </is>
      </c>
      <c r="AM293" t="inlineStr">
        <is>
          <t/>
        </is>
      </c>
      <c r="AN293" t="inlineStr">
        <is>
          <t>prudenciális rendszer</t>
        </is>
      </c>
      <c r="AO293" t="inlineStr">
        <is>
          <t>3</t>
        </is>
      </c>
      <c r="AP293" t="inlineStr">
        <is>
          <t/>
        </is>
      </c>
      <c r="AQ293" t="inlineStr">
        <is>
          <t>regime prudenziale di vigilanza</t>
        </is>
      </c>
      <c r="AR293" t="inlineStr">
        <is>
          <t>3</t>
        </is>
      </c>
      <c r="AS293" t="inlineStr">
        <is>
          <t/>
        </is>
      </c>
      <c r="AT293" t="inlineStr">
        <is>
          <t>rizikos ribojimo režimas</t>
        </is>
      </c>
      <c r="AU293" t="inlineStr">
        <is>
          <t>3</t>
        </is>
      </c>
      <c r="AV293" t="inlineStr">
        <is>
          <t/>
        </is>
      </c>
      <c r="AW293" t="inlineStr">
        <is>
          <t>prudenciālās uzraudzības režīms|uzraudzības režīms</t>
        </is>
      </c>
      <c r="AX293" t="inlineStr">
        <is>
          <t>3|3</t>
        </is>
      </c>
      <c r="AY293" t="inlineStr">
        <is>
          <t>|</t>
        </is>
      </c>
      <c r="AZ293" t="inlineStr">
        <is>
          <t>reġim prudenzjali</t>
        </is>
      </c>
      <c r="BA293" t="inlineStr">
        <is>
          <t>3</t>
        </is>
      </c>
      <c r="BB293" t="inlineStr">
        <is>
          <t/>
        </is>
      </c>
      <c r="BC293" t="inlineStr">
        <is>
          <t/>
        </is>
      </c>
      <c r="BD293" t="inlineStr">
        <is>
          <t/>
        </is>
      </c>
      <c r="BE293" t="inlineStr">
        <is>
          <t/>
        </is>
      </c>
      <c r="BF293" t="inlineStr">
        <is>
          <t>system nadzoru ostrożnościowego</t>
        </is>
      </c>
      <c r="BG293" t="inlineStr">
        <is>
          <t>3</t>
        </is>
      </c>
      <c r="BH293" t="inlineStr">
        <is>
          <t/>
        </is>
      </c>
      <c r="BI293" t="inlineStr">
        <is>
          <t>regime prudencial</t>
        </is>
      </c>
      <c r="BJ293" t="inlineStr">
        <is>
          <t>3</t>
        </is>
      </c>
      <c r="BK293" t="inlineStr">
        <is>
          <t/>
        </is>
      </c>
      <c r="BL293" t="inlineStr">
        <is>
          <t>regim prudențial</t>
        </is>
      </c>
      <c r="BM293" t="inlineStr">
        <is>
          <t>3</t>
        </is>
      </c>
      <c r="BN293" t="inlineStr">
        <is>
          <t/>
        </is>
      </c>
      <c r="BO293" t="inlineStr">
        <is>
          <t>prudenciálny režim</t>
        </is>
      </c>
      <c r="BP293" t="inlineStr">
        <is>
          <t>3</t>
        </is>
      </c>
      <c r="BQ293" t="inlineStr">
        <is>
          <t/>
        </is>
      </c>
      <c r="BR293" t="inlineStr">
        <is>
          <t>nadzorni režim</t>
        </is>
      </c>
      <c r="BS293" t="inlineStr">
        <is>
          <t>3</t>
        </is>
      </c>
      <c r="BT293" t="inlineStr">
        <is>
          <t/>
        </is>
      </c>
      <c r="BU293" t="inlineStr">
        <is>
          <t/>
        </is>
      </c>
      <c r="BV293" t="inlineStr">
        <is>
          <t/>
        </is>
      </c>
      <c r="BW293" t="inlineStr">
        <is>
          <t/>
        </is>
      </c>
      <c r="BX293" t="inlineStr">
        <is>
          <t/>
        </is>
      </c>
      <c r="BY293" t="inlineStr">
        <is>
          <t/>
        </is>
      </c>
      <c r="BZ293" t="inlineStr">
        <is>
          <t/>
        </is>
      </c>
      <c r="CA293" t="inlineStr">
        <is>
          <t>System von Aufsichtsbehörden, das die Einhaltung von Rechts- und Verwaltungsvorschriften für Finanzmärkte, Banken und Versicherungen überwacht, um die Stabilität von Institutionen in diesem Bereich sicherzustellen und Verbraucher zu schützen</t>
        </is>
      </c>
      <c r="CB293" t="inlineStr">
        <is>
          <t>οικονομικό καθεστώς το οποίο επιτρέπει την εποπτεία των ιδρυμάτων (π.χ. τραπεζών), έτσι ώστε να διασφαλίζεται ότι παραμένουν οικονομικά υγιή</t>
        </is>
      </c>
      <c r="CC293" t="inlineStr">
        <is>
          <t>financial regime that allows for the supervision of institutions (e.g. banks) so as to ensure they remain financially sound</t>
        </is>
      </c>
      <c r="CD293" t="inlineStr">
        <is>
          <t>Conjunto de normas y
requisitos (por ejemplo, relativos a fondos propios, liquidez, apalancamiento,
información) que se aplica a cada uno de los intervinientes en el sistema
financiero para garantizar que estos pueden asumir los riesgos que se derivan
de su actividad, con el objetivo de contribuir a la estabilidad del sistema
financiero.</t>
        </is>
      </c>
      <c r="CE293" t="inlineStr">
        <is>
          <t/>
        </is>
      </c>
      <c r="CF293" t="inlineStr">
        <is>
          <t/>
        </is>
      </c>
      <c r="CG293" t="inlineStr">
        <is>
          <t>acte déterminant les conditions dans lesquelles les établissements assujettis doivent identifier, mesurer, analyser et gérer leur risque de liquidités</t>
        </is>
      </c>
      <c r="CH293" t="inlineStr">
        <is>
          <t/>
        </is>
      </c>
      <c r="CI293" t="inlineStr">
        <is>
          <t/>
        </is>
      </c>
      <c r="CJ293" t="inlineStr">
        <is>
          <t/>
        </is>
      </c>
      <c r="CK293" t="inlineStr">
        <is>
          <t>complesso di norme precauzionali che ha lo scopo di prevedere un quadro unico e armonizzato di requisiti regolamentari che siano semplici, proporzionati e ragionevoli con riferimento alla natura delle imprese di investimento e delle loro attività di mercato</t>
        </is>
      </c>
      <c r="CL293" t="inlineStr">
        <is>
          <t>finansinis režimas, taikytinas siekiant užtikrinti prižiūrimos institucijos (pvz., banko) finansinį patikimumą</t>
        </is>
      </c>
      <c r="CM293" t="inlineStr">
        <is>
          <t/>
        </is>
      </c>
      <c r="CN293" t="inlineStr">
        <is>
          <t>reġim finanzjarju li permezz tiegħu tkun tista' ssir is-superviżjoni tal-istituzzjonijiet (eż. tal-banek), sabiex jiġi żgurat li dawn jibqgħu f'pożizzjoni finanzjarja tajba</t>
        </is>
      </c>
      <c r="CO293" t="inlineStr">
        <is>
          <t/>
        </is>
      </c>
      <c r="CP293" t="inlineStr">
        <is>
          <t>system obejmujący identyfikację, 
&lt;i&gt;ocenę&lt;/i&gt; [ &lt;a href="/entry/result/824044/all" id="ENTRY_TO_ENTRY_CONVERTER" target="_blank"&gt;IATE:824044&lt;/a&gt; ] i monitorowanie ryzyk powstających w odniesieniu do 
&lt;i&gt;podmiotu&lt;/i&gt; [ &lt;a href="/entry/result/933932/all" id="ENTRY_TO_ENTRY_CONVERTER" target="_blank"&gt;IATE:933932&lt;/a&gt; ] czy też w 
&lt;i&gt;systemie finansowym&lt;/i&gt; [ &lt;a href="/entry/result/1132744/all" id="ENTRY_TO_ENTRY_CONVERTER" target="_blank"&gt;IATE:1132744&lt;/a&gt; ] lub ich otoczeniu oraz działanie na rzecz wyeliminowania lub 
&lt;i&gt;ograniczania tych ryzyk&lt;/i&gt; [ &lt;a href="/entry/result/2149365/all" id="ENTRY_TO_ENTRY_CONVERTER" target="_blank"&gt;IATE:2149365&lt;/a&gt; ]</t>
        </is>
      </c>
      <c r="CQ293" t="inlineStr">
        <is>
          <t>Regime que garante a
solvabilidade e liquidez dessas entidades e grupos financeiros, contribuindo assim para a salvaguarda da confiança dos depositantes e de outros “stakeholders”</t>
        </is>
      </c>
      <c r="CR293" t="inlineStr">
        <is>
          <t/>
        </is>
      </c>
      <c r="CS293" t="inlineStr">
        <is>
          <t>poistný režim, ktorý poskytuje dostatočnú úroveň ochrany poistníkov a príjemcov poistných plnení</t>
        </is>
      </c>
      <c r="CT293" t="inlineStr">
        <is>
          <t/>
        </is>
      </c>
      <c r="CU293" t="inlineStr">
        <is>
          <t/>
        </is>
      </c>
    </row>
    <row r="294">
      <c r="A294" s="1" t="str">
        <f>HYPERLINK("https://iate.europa.eu/entry/result/3546076/all", "3546076")</f>
        <v>3546076</v>
      </c>
      <c r="B294" t="inlineStr">
        <is>
          <t>FINANCE</t>
        </is>
      </c>
      <c r="C294" t="inlineStr">
        <is>
          <t>FINANCE|financing and investment</t>
        </is>
      </c>
      <c r="D294" t="inlineStr">
        <is>
          <t>независим фонд</t>
        </is>
      </c>
      <c r="E294" t="inlineStr">
        <is>
          <t>3</t>
        </is>
      </c>
      <c r="F294" t="inlineStr">
        <is>
          <t/>
        </is>
      </c>
      <c r="G294" t="inlineStr">
        <is>
          <t>nezávislý fond</t>
        </is>
      </c>
      <c r="H294" t="inlineStr">
        <is>
          <t>2</t>
        </is>
      </c>
      <c r="I294" t="inlineStr">
        <is>
          <t/>
        </is>
      </c>
      <c r="J294" t="inlineStr">
        <is>
          <t>independent fund</t>
        </is>
      </c>
      <c r="K294" t="inlineStr">
        <is>
          <t>4</t>
        </is>
      </c>
      <c r="L294" t="inlineStr">
        <is>
          <t/>
        </is>
      </c>
      <c r="M294" t="inlineStr">
        <is>
          <t>Independent Fund|unabhängiger Fonds</t>
        </is>
      </c>
      <c r="N294" t="inlineStr">
        <is>
          <t>3|3</t>
        </is>
      </c>
      <c r="O294" t="inlineStr">
        <is>
          <t>|</t>
        </is>
      </c>
      <c r="P294" t="inlineStr">
        <is>
          <t/>
        </is>
      </c>
      <c r="Q294" t="inlineStr">
        <is>
          <t/>
        </is>
      </c>
      <c r="R294" t="inlineStr">
        <is>
          <t/>
        </is>
      </c>
      <c r="S294" t="inlineStr">
        <is>
          <t>independent fund</t>
        </is>
      </c>
      <c r="T294" t="inlineStr">
        <is>
          <t>3</t>
        </is>
      </c>
      <c r="U294" t="inlineStr">
        <is>
          <t/>
        </is>
      </c>
      <c r="V294" t="inlineStr">
        <is>
          <t/>
        </is>
      </c>
      <c r="W294" t="inlineStr">
        <is>
          <t/>
        </is>
      </c>
      <c r="X294" t="inlineStr">
        <is>
          <t/>
        </is>
      </c>
      <c r="Y294" t="inlineStr">
        <is>
          <t/>
        </is>
      </c>
      <c r="Z294" t="inlineStr">
        <is>
          <t/>
        </is>
      </c>
      <c r="AA294" t="inlineStr">
        <is>
          <t/>
        </is>
      </c>
      <c r="AB294" t="inlineStr">
        <is>
          <t>itsenäinen rahasto|riippumaton rahasto</t>
        </is>
      </c>
      <c r="AC294" t="inlineStr">
        <is>
          <t>2|3</t>
        </is>
      </c>
      <c r="AD294" t="inlineStr">
        <is>
          <t>|preferred</t>
        </is>
      </c>
      <c r="AE294" t="inlineStr">
        <is>
          <t>fonds indépendant</t>
        </is>
      </c>
      <c r="AF294" t="inlineStr">
        <is>
          <t>4</t>
        </is>
      </c>
      <c r="AG294" t="inlineStr">
        <is>
          <t/>
        </is>
      </c>
      <c r="AH294" t="inlineStr">
        <is>
          <t>ciste neamhspleách</t>
        </is>
      </c>
      <c r="AI294" t="inlineStr">
        <is>
          <t>3</t>
        </is>
      </c>
      <c r="AJ294" t="inlineStr">
        <is>
          <t/>
        </is>
      </c>
      <c r="AK294" t="inlineStr">
        <is>
          <t/>
        </is>
      </c>
      <c r="AL294" t="inlineStr">
        <is>
          <t/>
        </is>
      </c>
      <c r="AM294" t="inlineStr">
        <is>
          <t/>
        </is>
      </c>
      <c r="AN294" t="inlineStr">
        <is>
          <t>független alap</t>
        </is>
      </c>
      <c r="AO294" t="inlineStr">
        <is>
          <t>3</t>
        </is>
      </c>
      <c r="AP294" t="inlineStr">
        <is>
          <t/>
        </is>
      </c>
      <c r="AQ294" t="inlineStr">
        <is>
          <t>fondo indipendente</t>
        </is>
      </c>
      <c r="AR294" t="inlineStr">
        <is>
          <t>3</t>
        </is>
      </c>
      <c r="AS294" t="inlineStr">
        <is>
          <t/>
        </is>
      </c>
      <c r="AT294" t="inlineStr">
        <is>
          <t/>
        </is>
      </c>
      <c r="AU294" t="inlineStr">
        <is>
          <t/>
        </is>
      </c>
      <c r="AV294" t="inlineStr">
        <is>
          <t/>
        </is>
      </c>
      <c r="AW294" t="inlineStr">
        <is>
          <t/>
        </is>
      </c>
      <c r="AX294" t="inlineStr">
        <is>
          <t/>
        </is>
      </c>
      <c r="AY294" t="inlineStr">
        <is>
          <t/>
        </is>
      </c>
      <c r="AZ294" t="inlineStr">
        <is>
          <t/>
        </is>
      </c>
      <c r="BA294" t="inlineStr">
        <is>
          <t/>
        </is>
      </c>
      <c r="BB294" t="inlineStr">
        <is>
          <t/>
        </is>
      </c>
      <c r="BC294" t="inlineStr">
        <is>
          <t/>
        </is>
      </c>
      <c r="BD294" t="inlineStr">
        <is>
          <t/>
        </is>
      </c>
      <c r="BE294" t="inlineStr">
        <is>
          <t/>
        </is>
      </c>
      <c r="BF294" t="inlineStr">
        <is>
          <t>fundusz niezależny</t>
        </is>
      </c>
      <c r="BG294" t="inlineStr">
        <is>
          <t>3</t>
        </is>
      </c>
      <c r="BH294" t="inlineStr">
        <is>
          <t/>
        </is>
      </c>
      <c r="BI294" t="inlineStr">
        <is>
          <t>fundo independente</t>
        </is>
      </c>
      <c r="BJ294" t="inlineStr">
        <is>
          <t>4</t>
        </is>
      </c>
      <c r="BK294" t="inlineStr">
        <is>
          <t/>
        </is>
      </c>
      <c r="BL294" t="inlineStr">
        <is>
          <t>fond independent</t>
        </is>
      </c>
      <c r="BM294" t="inlineStr">
        <is>
          <t>2</t>
        </is>
      </c>
      <c r="BN294" t="inlineStr">
        <is>
          <t/>
        </is>
      </c>
      <c r="BO294" t="inlineStr">
        <is>
          <t/>
        </is>
      </c>
      <c r="BP294" t="inlineStr">
        <is>
          <t/>
        </is>
      </c>
      <c r="BQ294" t="inlineStr">
        <is>
          <t/>
        </is>
      </c>
      <c r="BR294" t="inlineStr">
        <is>
          <t>neodvisni sklad</t>
        </is>
      </c>
      <c r="BS294" t="inlineStr">
        <is>
          <t>2</t>
        </is>
      </c>
      <c r="BT294" t="inlineStr">
        <is>
          <t/>
        </is>
      </c>
      <c r="BU294" t="inlineStr">
        <is>
          <t>oberoende fond</t>
        </is>
      </c>
      <c r="BV294" t="inlineStr">
        <is>
          <t>2</t>
        </is>
      </c>
      <c r="BW294" t="inlineStr">
        <is>
          <t/>
        </is>
      </c>
      <c r="BX294" t="inlineStr">
        <is>
          <t>най-разпространеният фонд за дялово участие, в който трети страни са основният източник на капитал, и нито един от акционерите не разполага с мажоритарен дял</t>
        </is>
      </c>
      <c r="BY294" t="inlineStr">
        <is>
          <t>nejčastější typ fondu soukromého kapitálu, v němž jsou investory třetí strany a žádný z investorů nedrží majoritní podíl</t>
        </is>
      </c>
      <c r="BZ294" t="inlineStr">
        <is>
          <t/>
        </is>
      </c>
      <c r="CA294" t="inlineStr">
        <is>
          <t>Venture-Capital- oder Private-Equity-Fund, der nicht von einem Kapitalgeber dominiert wird, sondern aufgrund der gestreuten Anteile unabhängig agiert</t>
        </is>
      </c>
      <c r="CB294" t="inlineStr">
        <is>
          <t/>
        </is>
      </c>
      <c r="CC294" t="inlineStr">
        <is>
          <t>the most common type of private equity fund, in which third parties are the main source of capital and in which no one shareholder holds a majority stake</t>
        </is>
      </c>
      <c r="CD294" t="inlineStr">
        <is>
          <t/>
        </is>
      </c>
      <c r="CE294" t="inlineStr">
        <is>
          <t/>
        </is>
      </c>
      <c r="CF294" t="inlineStr">
        <is>
          <t>rahasto, jonka varainkeruu tapahtuu suoraan sijoittajilta ja jota hallinnoi itsenäinen hallinnointiyhtiö</t>
        </is>
      </c>
      <c r="CG294" t="inlineStr">
        <is>
          <t>fonds dont la société de gestion est majoritairement détenue par l'équipe des gestionnaires et dont les fonds gérés proviennent généralement de sources très diversifiées</t>
        </is>
      </c>
      <c r="CH294" t="inlineStr">
        <is>
          <t/>
        </is>
      </c>
      <c r="CI294" t="inlineStr">
        <is>
          <t/>
        </is>
      </c>
      <c r="CJ294" t="inlineStr">
        <is>
          <t/>
        </is>
      </c>
      <c r="CK294" t="inlineStr">
        <is>
          <t>fondo dotato di propri stanziamenti d’impegno e di pagamento</t>
        </is>
      </c>
      <c r="CL294" t="inlineStr">
        <is>
          <t/>
        </is>
      </c>
      <c r="CM294" t="inlineStr">
        <is>
          <t/>
        </is>
      </c>
      <c r="CN294" t="inlineStr">
        <is>
          <t/>
        </is>
      </c>
      <c r="CO294" t="inlineStr">
        <is>
          <t/>
        </is>
      </c>
      <c r="CP294" t="inlineStr">
        <is>
          <t>fundusz private equity, w którym żaden komandytariusz nie posiada większości akcji lub udziałów</t>
        </is>
      </c>
      <c r="CQ294" t="inlineStr">
        <is>
          <t/>
        </is>
      </c>
      <c r="CR294" t="inlineStr">
        <is>
          <t>cel mai des întâlnit tip de fond de investiții în societăți necotate în care terții sunt principala sursă de capital și în care nu există acționari majoritari</t>
        </is>
      </c>
      <c r="CS294" t="inlineStr">
        <is>
          <t/>
        </is>
      </c>
      <c r="CT294" t="inlineStr">
        <is>
          <t>sklad, v katerem so tretje osebe glavni vir kapitala in kjer nihče od delničarjev nima večinskega deleža</t>
        </is>
      </c>
      <c r="CU294" t="inlineStr">
        <is>
          <t/>
        </is>
      </c>
    </row>
    <row r="295">
      <c r="A295" s="1" t="str">
        <f>HYPERLINK("https://iate.europa.eu/entry/result/3556270/all", "3556270")</f>
        <v>3556270</v>
      </c>
      <c r="B295" t="inlineStr">
        <is>
          <t>ECONOMICS;SOCIAL QUESTIONS</t>
        </is>
      </c>
      <c r="C295" t="inlineStr">
        <is>
          <t>ECONOMICS;SOCIAL QUESTIONS|social affairs|social problem</t>
        </is>
      </c>
      <c r="D295" t="inlineStr">
        <is>
          <t>банково приобщаване</t>
        </is>
      </c>
      <c r="E295" t="inlineStr">
        <is>
          <t>3</t>
        </is>
      </c>
      <c r="F295" t="inlineStr">
        <is>
          <t/>
        </is>
      </c>
      <c r="G295" t="inlineStr">
        <is>
          <t>bankovní začlenění</t>
        </is>
      </c>
      <c r="H295" t="inlineStr">
        <is>
          <t>3</t>
        </is>
      </c>
      <c r="I295" t="inlineStr">
        <is>
          <t/>
        </is>
      </c>
      <c r="J295" t="inlineStr">
        <is>
          <t/>
        </is>
      </c>
      <c r="K295" t="inlineStr">
        <is>
          <t/>
        </is>
      </c>
      <c r="L295" t="inlineStr">
        <is>
          <t/>
        </is>
      </c>
      <c r="M295" t="inlineStr">
        <is>
          <t>Zugang zu Bankdienstleistungen</t>
        </is>
      </c>
      <c r="N295" t="inlineStr">
        <is>
          <t>3</t>
        </is>
      </c>
      <c r="O295" t="inlineStr">
        <is>
          <t/>
        </is>
      </c>
      <c r="P295" t="inlineStr">
        <is>
          <t>ένταξη του καταναλωτή στο τραπεζικό σύστημα</t>
        </is>
      </c>
      <c r="Q295" t="inlineStr">
        <is>
          <t>3</t>
        </is>
      </c>
      <c r="R295" t="inlineStr">
        <is>
          <t/>
        </is>
      </c>
      <c r="S295" t="inlineStr">
        <is>
          <t>banking inclusion</t>
        </is>
      </c>
      <c r="T295" t="inlineStr">
        <is>
          <t>1</t>
        </is>
      </c>
      <c r="U295" t="inlineStr">
        <is>
          <t/>
        </is>
      </c>
      <c r="V295" t="inlineStr">
        <is>
          <t>inclusión bancaria</t>
        </is>
      </c>
      <c r="W295" t="inlineStr">
        <is>
          <t>3</t>
        </is>
      </c>
      <c r="X295" t="inlineStr">
        <is>
          <t/>
        </is>
      </c>
      <c r="Y295" t="inlineStr">
        <is>
          <t/>
        </is>
      </c>
      <c r="Z295" t="inlineStr">
        <is>
          <t/>
        </is>
      </c>
      <c r="AA295" t="inlineStr">
        <is>
          <t/>
        </is>
      </c>
      <c r="AB295" t="inlineStr">
        <is>
          <t>mahdollisuus käyttää pankkipalveluja</t>
        </is>
      </c>
      <c r="AC295" t="inlineStr">
        <is>
          <t>3</t>
        </is>
      </c>
      <c r="AD295" t="inlineStr">
        <is>
          <t/>
        </is>
      </c>
      <c r="AE295" t="inlineStr">
        <is>
          <t>inclusion bancaire</t>
        </is>
      </c>
      <c r="AF295" t="inlineStr">
        <is>
          <t>2</t>
        </is>
      </c>
      <c r="AG295" t="inlineStr">
        <is>
          <t/>
        </is>
      </c>
      <c r="AH295" t="inlineStr">
        <is>
          <t>cuimsiú baincéireachta</t>
        </is>
      </c>
      <c r="AI295" t="inlineStr">
        <is>
          <t>3</t>
        </is>
      </c>
      <c r="AJ295" t="inlineStr">
        <is>
          <t/>
        </is>
      </c>
      <c r="AK295" t="inlineStr">
        <is>
          <t>bankovna uključenost</t>
        </is>
      </c>
      <c r="AL295" t="inlineStr">
        <is>
          <t>2</t>
        </is>
      </c>
      <c r="AM295" t="inlineStr">
        <is>
          <t/>
        </is>
      </c>
      <c r="AN295" t="inlineStr">
        <is>
          <t>banki szolgáltatások kiterjesztése</t>
        </is>
      </c>
      <c r="AO295" t="inlineStr">
        <is>
          <t>3</t>
        </is>
      </c>
      <c r="AP295" t="inlineStr">
        <is>
          <t/>
        </is>
      </c>
      <c r="AQ295" t="inlineStr">
        <is>
          <t>inclusione bancaria</t>
        </is>
      </c>
      <c r="AR295" t="inlineStr">
        <is>
          <t>3</t>
        </is>
      </c>
      <c r="AS295" t="inlineStr">
        <is>
          <t/>
        </is>
      </c>
      <c r="AT295" t="inlineStr">
        <is>
          <t>naudojimasis bankininkystės paslaugomis</t>
        </is>
      </c>
      <c r="AU295" t="inlineStr">
        <is>
          <t>3</t>
        </is>
      </c>
      <c r="AV295" t="inlineStr">
        <is>
          <t/>
        </is>
      </c>
      <c r="AW295" t="inlineStr">
        <is>
          <t>pieeja bankas pakalpojumiem</t>
        </is>
      </c>
      <c r="AX295" t="inlineStr">
        <is>
          <t>3</t>
        </is>
      </c>
      <c r="AY295" t="inlineStr">
        <is>
          <t/>
        </is>
      </c>
      <c r="AZ295" t="inlineStr">
        <is>
          <t/>
        </is>
      </c>
      <c r="BA295" t="inlineStr">
        <is>
          <t/>
        </is>
      </c>
      <c r="BB295" t="inlineStr">
        <is>
          <t/>
        </is>
      </c>
      <c r="BC295" t="inlineStr">
        <is>
          <t/>
        </is>
      </c>
      <c r="BD295" t="inlineStr">
        <is>
          <t/>
        </is>
      </c>
      <c r="BE295" t="inlineStr">
        <is>
          <t/>
        </is>
      </c>
      <c r="BF295" t="inlineStr">
        <is>
          <t>włączenie bankowe</t>
        </is>
      </c>
      <c r="BG295" t="inlineStr">
        <is>
          <t>2</t>
        </is>
      </c>
      <c r="BH295" t="inlineStr">
        <is>
          <t/>
        </is>
      </c>
      <c r="BI295" t="inlineStr">
        <is>
          <t>inclusão bancária|inclusão financeira</t>
        </is>
      </c>
      <c r="BJ295" t="inlineStr">
        <is>
          <t>3|3</t>
        </is>
      </c>
      <c r="BK295" t="inlineStr">
        <is>
          <t>|</t>
        </is>
      </c>
      <c r="BL295" t="inlineStr">
        <is>
          <t>incluziune bancară</t>
        </is>
      </c>
      <c r="BM295" t="inlineStr">
        <is>
          <t>3</t>
        </is>
      </c>
      <c r="BN295" t="inlineStr">
        <is>
          <t/>
        </is>
      </c>
      <c r="BO295" t="inlineStr">
        <is>
          <t/>
        </is>
      </c>
      <c r="BP295" t="inlineStr">
        <is>
          <t/>
        </is>
      </c>
      <c r="BQ295" t="inlineStr">
        <is>
          <t/>
        </is>
      </c>
      <c r="BR295" t="inlineStr">
        <is>
          <t>bančna vključenost</t>
        </is>
      </c>
      <c r="BS295" t="inlineStr">
        <is>
          <t>3</t>
        </is>
      </c>
      <c r="BT295" t="inlineStr">
        <is>
          <t/>
        </is>
      </c>
      <c r="BU295" t="inlineStr">
        <is>
          <t/>
        </is>
      </c>
      <c r="BV295" t="inlineStr">
        <is>
          <t/>
        </is>
      </c>
      <c r="BW295" t="inlineStr">
        <is>
          <t/>
        </is>
      </c>
      <c r="BX295" t="inlineStr">
        <is>
          <t>предоставяне на достъп до банкови услуги</t>
        </is>
      </c>
      <c r="BY295" t="inlineStr">
        <is>
          <t/>
        </is>
      </c>
      <c r="BZ295" t="inlineStr">
        <is>
          <t/>
        </is>
      </c>
      <c r="CA295" t="inlineStr">
        <is>
          <t>Möglichkeit, Zahlungsdienste in Form eines eigenen Kontos nutzen zu können, um Zahlungseingänge, Einzahlungen, Überweisungen und Abhebungen empfangen und tätigen zu können</t>
        </is>
      </c>
      <c r="CB295" t="inlineStr">
        <is>
          <t/>
        </is>
      </c>
      <c r="CC295" t="inlineStr">
        <is>
          <t>provision of access to banking services</t>
        </is>
      </c>
      <c r="CD295" t="inlineStr">
        <is>
          <t/>
        </is>
      </c>
      <c r="CE295" t="inlineStr">
        <is>
          <t/>
        </is>
      </c>
      <c r="CF295" t="inlineStr">
        <is>
          <t/>
        </is>
      </c>
      <c r="CG295" t="inlineStr">
        <is>
          <t>situation d’une personne qui peut accéder et utiliser les services bancaires existants et dont le profil financier lui permet de mener une vie sociale normale</t>
        </is>
      </c>
      <c r="CH295" t="inlineStr">
        <is>
          <t/>
        </is>
      </c>
      <c r="CI295" t="inlineStr">
        <is>
          <t/>
        </is>
      </c>
      <c r="CJ295" t="inlineStr">
        <is>
          <t/>
        </is>
      </c>
      <c r="CK295" t="inlineStr">
        <is>
          <t>complesso di attività sviluppate per favorire l’accesso ai servizi bancari di soggetti e organizzazioni non ancora del tutto integrati nel sistema finanziario ordinario</t>
        </is>
      </c>
      <c r="CL295" t="inlineStr">
        <is>
          <t>neturtingų asmenų įtraukimas į bankų paslaugų sistemą sudarant jiems palankesnes sąlygas užsitikrinti didesnį finansinį stabilumą ir saugumą suteikiant galimybę naudotis taupomosiomis sąskaitomis, draudimu ir pigesnėmis paskolomis</t>
        </is>
      </c>
      <c r="CM295" t="inlineStr">
        <is>
          <t/>
        </is>
      </c>
      <c r="CN295" t="inlineStr">
        <is>
          <t/>
        </is>
      </c>
      <c r="CO295" t="inlineStr">
        <is>
          <t/>
        </is>
      </c>
      <c r="CP295" t="inlineStr">
        <is>
          <t>umożliwienie grupom defaworyzowanym korzystanie z usług bankowych (otwarcie rachunku, ubezpieczenia, tańsze kredyty), zapewniając im tym samym zwiększoną stabilność finansową i bezpieczeństwo finansowe</t>
        </is>
      </c>
      <c r="CQ295" t="inlineStr">
        <is>
          <t>acesso a uma conta bancária e a outros produtos e serviços financeiros, bem como o seu uso efetivo por parte do consumidor</t>
        </is>
      </c>
      <c r="CR295" t="inlineStr">
        <is>
          <t>asigurarea accesului la produse și servicii
financiare utile și accesibile care răspund nevoilor consumatorilor, cum ar fi
tranzacțiile financiare, plățile, economisirea, creditarea și produse de
asigurare, livrate într-o manieră responsabilă și durabilă</t>
        </is>
      </c>
      <c r="CS295" t="inlineStr">
        <is>
          <t/>
        </is>
      </c>
      <c r="CT295" t="inlineStr">
        <is>
          <t>dostop do osnovnih bančnih storitev</t>
        </is>
      </c>
      <c r="CU295" t="inlineStr">
        <is>
          <t/>
        </is>
      </c>
    </row>
    <row r="296">
      <c r="A296" s="1" t="str">
        <f>HYPERLINK("https://iate.europa.eu/entry/result/3546068/all", "3546068")</f>
        <v>3546068</v>
      </c>
      <c r="B296" t="inlineStr">
        <is>
          <t>EUROPEAN UNION</t>
        </is>
      </c>
      <c r="C296" t="inlineStr">
        <is>
          <t>EUROPEAN UNION|EU finance</t>
        </is>
      </c>
      <c r="D296" t="inlineStr">
        <is>
          <t>разходна програма</t>
        </is>
      </c>
      <c r="E296" t="inlineStr">
        <is>
          <t>3</t>
        </is>
      </c>
      <c r="F296" t="inlineStr">
        <is>
          <t/>
        </is>
      </c>
      <c r="G296" t="inlineStr">
        <is>
          <t>výdajový program</t>
        </is>
      </c>
      <c r="H296" t="inlineStr">
        <is>
          <t>2</t>
        </is>
      </c>
      <c r="I296" t="inlineStr">
        <is>
          <t/>
        </is>
      </c>
      <c r="J296" t="inlineStr">
        <is>
          <t>udgiftsprogram</t>
        </is>
      </c>
      <c r="K296" t="inlineStr">
        <is>
          <t>3</t>
        </is>
      </c>
      <c r="L296" t="inlineStr">
        <is>
          <t/>
        </is>
      </c>
      <c r="M296" t="inlineStr">
        <is>
          <t>Ausgabenprogramm</t>
        </is>
      </c>
      <c r="N296" t="inlineStr">
        <is>
          <t>3</t>
        </is>
      </c>
      <c r="O296" t="inlineStr">
        <is>
          <t/>
        </is>
      </c>
      <c r="P296" t="inlineStr">
        <is>
          <t/>
        </is>
      </c>
      <c r="Q296" t="inlineStr">
        <is>
          <t/>
        </is>
      </c>
      <c r="R296" t="inlineStr">
        <is>
          <t/>
        </is>
      </c>
      <c r="S296" t="inlineStr">
        <is>
          <t>spending programme</t>
        </is>
      </c>
      <c r="T296" t="inlineStr">
        <is>
          <t>2</t>
        </is>
      </c>
      <c r="U296" t="inlineStr">
        <is>
          <t/>
        </is>
      </c>
      <c r="V296" t="inlineStr">
        <is>
          <t/>
        </is>
      </c>
      <c r="W296" t="inlineStr">
        <is>
          <t/>
        </is>
      </c>
      <c r="X296" t="inlineStr">
        <is>
          <t/>
        </is>
      </c>
      <c r="Y296" t="inlineStr">
        <is>
          <t/>
        </is>
      </c>
      <c r="Z296" t="inlineStr">
        <is>
          <t/>
        </is>
      </c>
      <c r="AA296" t="inlineStr">
        <is>
          <t/>
        </is>
      </c>
      <c r="AB296" t="inlineStr">
        <is>
          <t>meno-ohjelma</t>
        </is>
      </c>
      <c r="AC296" t="inlineStr">
        <is>
          <t>3</t>
        </is>
      </c>
      <c r="AD296" t="inlineStr">
        <is>
          <t/>
        </is>
      </c>
      <c r="AE296" t="inlineStr">
        <is>
          <t>programme de dépenses</t>
        </is>
      </c>
      <c r="AF296" t="inlineStr">
        <is>
          <t>3</t>
        </is>
      </c>
      <c r="AG296" t="inlineStr">
        <is>
          <t/>
        </is>
      </c>
      <c r="AH296" t="inlineStr">
        <is>
          <t>clár caiteachais</t>
        </is>
      </c>
      <c r="AI296" t="inlineStr">
        <is>
          <t>3</t>
        </is>
      </c>
      <c r="AJ296" t="inlineStr">
        <is>
          <t/>
        </is>
      </c>
      <c r="AK296" t="inlineStr">
        <is>
          <t/>
        </is>
      </c>
      <c r="AL296" t="inlineStr">
        <is>
          <t/>
        </is>
      </c>
      <c r="AM296" t="inlineStr">
        <is>
          <t/>
        </is>
      </c>
      <c r="AN296" t="inlineStr">
        <is>
          <t>kiadási program</t>
        </is>
      </c>
      <c r="AO296" t="inlineStr">
        <is>
          <t>3</t>
        </is>
      </c>
      <c r="AP296" t="inlineStr">
        <is>
          <t/>
        </is>
      </c>
      <c r="AQ296" t="inlineStr">
        <is>
          <t>programma di spesa</t>
        </is>
      </c>
      <c r="AR296" t="inlineStr">
        <is>
          <t>3</t>
        </is>
      </c>
      <c r="AS296" t="inlineStr">
        <is>
          <t/>
        </is>
      </c>
      <c r="AT296" t="inlineStr">
        <is>
          <t/>
        </is>
      </c>
      <c r="AU296" t="inlineStr">
        <is>
          <t/>
        </is>
      </c>
      <c r="AV296" t="inlineStr">
        <is>
          <t/>
        </is>
      </c>
      <c r="AW296" t="inlineStr">
        <is>
          <t>izdevumu programma</t>
        </is>
      </c>
      <c r="AX296" t="inlineStr">
        <is>
          <t>3</t>
        </is>
      </c>
      <c r="AY296" t="inlineStr">
        <is>
          <t/>
        </is>
      </c>
      <c r="AZ296" t="inlineStr">
        <is>
          <t>programm ta' nfiq</t>
        </is>
      </c>
      <c r="BA296" t="inlineStr">
        <is>
          <t>3</t>
        </is>
      </c>
      <c r="BB296" t="inlineStr">
        <is>
          <t/>
        </is>
      </c>
      <c r="BC296" t="inlineStr">
        <is>
          <t/>
        </is>
      </c>
      <c r="BD296" t="inlineStr">
        <is>
          <t/>
        </is>
      </c>
      <c r="BE296" t="inlineStr">
        <is>
          <t/>
        </is>
      </c>
      <c r="BF296" t="inlineStr">
        <is>
          <t>program wydatków</t>
        </is>
      </c>
      <c r="BG296" t="inlineStr">
        <is>
          <t>3</t>
        </is>
      </c>
      <c r="BH296" t="inlineStr">
        <is>
          <t/>
        </is>
      </c>
      <c r="BI296" t="inlineStr">
        <is>
          <t>programa de despesas</t>
        </is>
      </c>
      <c r="BJ296" t="inlineStr">
        <is>
          <t>3</t>
        </is>
      </c>
      <c r="BK296" t="inlineStr">
        <is>
          <t/>
        </is>
      </c>
      <c r="BL296" t="inlineStr">
        <is>
          <t>program de cheltuieli</t>
        </is>
      </c>
      <c r="BM296" t="inlineStr">
        <is>
          <t>2</t>
        </is>
      </c>
      <c r="BN296" t="inlineStr">
        <is>
          <t/>
        </is>
      </c>
      <c r="BO296" t="inlineStr">
        <is>
          <t/>
        </is>
      </c>
      <c r="BP296" t="inlineStr">
        <is>
          <t/>
        </is>
      </c>
      <c r="BQ296" t="inlineStr">
        <is>
          <t/>
        </is>
      </c>
      <c r="BR296" t="inlineStr">
        <is>
          <t>program za porabo sredstev</t>
        </is>
      </c>
      <c r="BS296" t="inlineStr">
        <is>
          <t>3</t>
        </is>
      </c>
      <c r="BT296" t="inlineStr">
        <is>
          <t/>
        </is>
      </c>
      <c r="BU296" t="inlineStr">
        <is>
          <t/>
        </is>
      </c>
      <c r="BV296" t="inlineStr">
        <is>
          <t/>
        </is>
      </c>
      <c r="BW296" t="inlineStr">
        <is>
          <t/>
        </is>
      </c>
      <c r="BX296" t="inlineStr">
        <is>
          <t>конкретно определени мерки, които целят да финансират развитието от бюджета на ЕС</t>
        </is>
      </c>
      <c r="BY296" t="inlineStr">
        <is>
          <t>program, který je obvykle financován z nějakého fondu nebo veřejného rozpočtu, obsahuje plán, jak naložit s prostředky, a stanovuje, čeho se jím má dosáhnout</t>
        </is>
      </c>
      <c r="BZ296" t="inlineStr">
        <is>
          <t/>
        </is>
      </c>
      <c r="CA296" t="inlineStr">
        <is>
          <t>Maßnahmen zur Finanzierung der Entwicklung in der gesamten EU aus dem EU-Haushalt</t>
        </is>
      </c>
      <c r="CB296" t="inlineStr">
        <is>
          <t/>
        </is>
      </c>
      <c r="CC296" t="inlineStr">
        <is>
          <t>specifically defined measures that aim to fund, from the EU budget, development across the EU</t>
        </is>
      </c>
      <c r="CD296" t="inlineStr">
        <is>
          <t/>
        </is>
      </c>
      <c r="CE296" t="inlineStr">
        <is>
          <t/>
        </is>
      </c>
      <c r="CF296" t="inlineStr">
        <is>
          <t/>
        </is>
      </c>
      <c r="CG296" t="inlineStr">
        <is>
          <t/>
        </is>
      </c>
      <c r="CH296" t="inlineStr">
        <is>
          <t/>
        </is>
      </c>
      <c r="CI296" t="inlineStr">
        <is>
          <t/>
        </is>
      </c>
      <c r="CJ296" t="inlineStr">
        <is>
          <t>Az Európai Unión belüli fejlesztés uniós költségvetésből való finanszírozására irányuló intézkedés.</t>
        </is>
      </c>
      <c r="CK296" t="inlineStr">
        <is>
          <t>capitale finanziario disponibile o stanziato per un determinato investimento o iniziativa commerciale</t>
        </is>
      </c>
      <c r="CL296" t="inlineStr">
        <is>
          <t/>
        </is>
      </c>
      <c r="CM296" t="inlineStr">
        <is>
          <t/>
        </is>
      </c>
      <c r="CN296" t="inlineStr">
        <is>
          <t>miżuri speċifikament definiti li għandhom l-għan li jissussidjaw, mill-baġit tal-UE, l-iżvilupp madwar l-UE</t>
        </is>
      </c>
      <c r="CO296" t="inlineStr">
        <is>
          <t/>
        </is>
      </c>
      <c r="CP296" t="inlineStr">
        <is>
          <t/>
        </is>
      </c>
      <c r="CQ296" t="inlineStr">
        <is>
          <t/>
        </is>
      </c>
      <c r="CR296" t="inlineStr">
        <is>
          <t>măsuri specifice care au scopul de a finanța, din bugetul UE, dezvoltarea în cadrul UE</t>
        </is>
      </c>
      <c r="CS296" t="inlineStr">
        <is>
          <t/>
        </is>
      </c>
      <c r="CT296" t="inlineStr">
        <is>
          <t/>
        </is>
      </c>
      <c r="CU296" t="inlineStr">
        <is>
          <t/>
        </is>
      </c>
    </row>
    <row r="297">
      <c r="A297" s="1" t="str">
        <f>HYPERLINK("https://iate.europa.eu/entry/result/3555978/all", "3555978")</f>
        <v>3555978</v>
      </c>
      <c r="B297" t="inlineStr">
        <is>
          <t>FINANCE</t>
        </is>
      </c>
      <c r="C297" t="inlineStr">
        <is>
          <t>FINANCE|monetary economics|Economic and Monetary Union</t>
        </is>
      </c>
      <c r="D297" t="inlineStr">
        <is>
          <t>Съвет на SEPA|Съвет на СЕПА</t>
        </is>
      </c>
      <c r="E297" t="inlineStr">
        <is>
          <t>3|2</t>
        </is>
      </c>
      <c r="F297" t="inlineStr">
        <is>
          <t>|</t>
        </is>
      </c>
      <c r="G297" t="inlineStr">
        <is>
          <t/>
        </is>
      </c>
      <c r="H297" t="inlineStr">
        <is>
          <t/>
        </is>
      </c>
      <c r="I297" t="inlineStr">
        <is>
          <t/>
        </is>
      </c>
      <c r="J297" t="inlineStr">
        <is>
          <t/>
        </is>
      </c>
      <c r="K297" t="inlineStr">
        <is>
          <t/>
        </is>
      </c>
      <c r="L297" t="inlineStr">
        <is>
          <t/>
        </is>
      </c>
      <c r="M297" t="inlineStr">
        <is>
          <t>SEPA-Rat</t>
        </is>
      </c>
      <c r="N297" t="inlineStr">
        <is>
          <t>3</t>
        </is>
      </c>
      <c r="O297" t="inlineStr">
        <is>
          <t/>
        </is>
      </c>
      <c r="P297" t="inlineStr">
        <is>
          <t>Συμβούλιο του ΕΧΠΕ</t>
        </is>
      </c>
      <c r="Q297" t="inlineStr">
        <is>
          <t>3</t>
        </is>
      </c>
      <c r="R297" t="inlineStr">
        <is>
          <t/>
        </is>
      </c>
      <c r="S297" t="inlineStr">
        <is>
          <t>SEPA Council</t>
        </is>
      </c>
      <c r="T297" t="inlineStr">
        <is>
          <t>3</t>
        </is>
      </c>
      <c r="U297" t="inlineStr">
        <is>
          <t/>
        </is>
      </c>
      <c r="V297" t="inlineStr">
        <is>
          <t/>
        </is>
      </c>
      <c r="W297" t="inlineStr">
        <is>
          <t/>
        </is>
      </c>
      <c r="X297" t="inlineStr">
        <is>
          <t/>
        </is>
      </c>
      <c r="Y297" t="inlineStr">
        <is>
          <t/>
        </is>
      </c>
      <c r="Z297" t="inlineStr">
        <is>
          <t/>
        </is>
      </c>
      <c r="AA297" t="inlineStr">
        <is>
          <t/>
        </is>
      </c>
      <c r="AB297" t="inlineStr">
        <is>
          <t/>
        </is>
      </c>
      <c r="AC297" t="inlineStr">
        <is>
          <t/>
        </is>
      </c>
      <c r="AD297" t="inlineStr">
        <is>
          <t/>
        </is>
      </c>
      <c r="AE297" t="inlineStr">
        <is>
          <t>Conseil SEPA</t>
        </is>
      </c>
      <c r="AF297" t="inlineStr">
        <is>
          <t>3</t>
        </is>
      </c>
      <c r="AG297" t="inlineStr">
        <is>
          <t/>
        </is>
      </c>
      <c r="AH297" t="inlineStr">
        <is>
          <t>Comhairle SEPA</t>
        </is>
      </c>
      <c r="AI297" t="inlineStr">
        <is>
          <t>3</t>
        </is>
      </c>
      <c r="AJ297" t="inlineStr">
        <is>
          <t/>
        </is>
      </c>
      <c r="AK297" t="inlineStr">
        <is>
          <t/>
        </is>
      </c>
      <c r="AL297" t="inlineStr">
        <is>
          <t/>
        </is>
      </c>
      <c r="AM297" t="inlineStr">
        <is>
          <t/>
        </is>
      </c>
      <c r="AN297" t="inlineStr">
        <is>
          <t>SEPA Tanács</t>
        </is>
      </c>
      <c r="AO297" t="inlineStr">
        <is>
          <t>4</t>
        </is>
      </c>
      <c r="AP297" t="inlineStr">
        <is>
          <t/>
        </is>
      </c>
      <c r="AQ297" t="inlineStr">
        <is>
          <t>consiglio SEPA|SEPA Council</t>
        </is>
      </c>
      <c r="AR297" t="inlineStr">
        <is>
          <t>3|3</t>
        </is>
      </c>
      <c r="AS297" t="inlineStr">
        <is>
          <t>|</t>
        </is>
      </c>
      <c r="AT297" t="inlineStr">
        <is>
          <t/>
        </is>
      </c>
      <c r="AU297" t="inlineStr">
        <is>
          <t/>
        </is>
      </c>
      <c r="AV297" t="inlineStr">
        <is>
          <t/>
        </is>
      </c>
      <c r="AW297" t="inlineStr">
        <is>
          <t>&lt;i&gt;SEPA&lt;/i&gt; padome</t>
        </is>
      </c>
      <c r="AX297" t="inlineStr">
        <is>
          <t>3</t>
        </is>
      </c>
      <c r="AY297" t="inlineStr">
        <is>
          <t/>
        </is>
      </c>
      <c r="AZ297" t="inlineStr">
        <is>
          <t/>
        </is>
      </c>
      <c r="BA297" t="inlineStr">
        <is>
          <t/>
        </is>
      </c>
      <c r="BB297" t="inlineStr">
        <is>
          <t/>
        </is>
      </c>
      <c r="BC297" t="inlineStr">
        <is>
          <t/>
        </is>
      </c>
      <c r="BD297" t="inlineStr">
        <is>
          <t/>
        </is>
      </c>
      <c r="BE297" t="inlineStr">
        <is>
          <t/>
        </is>
      </c>
      <c r="BF297" t="inlineStr">
        <is>
          <t>Rada SEPA</t>
        </is>
      </c>
      <c r="BG297" t="inlineStr">
        <is>
          <t>3</t>
        </is>
      </c>
      <c r="BH297" t="inlineStr">
        <is>
          <t/>
        </is>
      </c>
      <c r="BI297" t="inlineStr">
        <is>
          <t>conselho SEPA</t>
        </is>
      </c>
      <c r="BJ297" t="inlineStr">
        <is>
          <t>3</t>
        </is>
      </c>
      <c r="BK297" t="inlineStr">
        <is>
          <t/>
        </is>
      </c>
      <c r="BL297" t="inlineStr">
        <is>
          <t>Consiliul SEPA</t>
        </is>
      </c>
      <c r="BM297" t="inlineStr">
        <is>
          <t>3</t>
        </is>
      </c>
      <c r="BN297" t="inlineStr">
        <is>
          <t/>
        </is>
      </c>
      <c r="BO297" t="inlineStr">
        <is>
          <t>Rada SEPA</t>
        </is>
      </c>
      <c r="BP297" t="inlineStr">
        <is>
          <t>3</t>
        </is>
      </c>
      <c r="BQ297" t="inlineStr">
        <is>
          <t/>
        </is>
      </c>
      <c r="BR297" t="inlineStr">
        <is>
          <t>Svet SEPA</t>
        </is>
      </c>
      <c r="BS297" t="inlineStr">
        <is>
          <t>3</t>
        </is>
      </c>
      <c r="BT297" t="inlineStr">
        <is>
          <t/>
        </is>
      </c>
      <c r="BU297" t="inlineStr">
        <is>
          <t/>
        </is>
      </c>
      <c r="BV297" t="inlineStr">
        <is>
          <t/>
        </is>
      </c>
      <c r="BW297" t="inlineStr">
        <is>
          <t/>
        </is>
      </c>
      <c r="BX297" t="inlineStr">
        <is>
          <t>ръководен орган, създаден през 2010 г. от Комисията и ЕЦБ, с цел подобряване на участието на заинтересованите страни в управлението на SEPA (единната зона за плащания в евро), който обединява високопоставени представители от двете страни на пазара на плащанията – търсенето и предлагането</t>
        </is>
      </c>
      <c r="BY297" t="inlineStr">
        <is>
          <t/>
        </is>
      </c>
      <c r="BZ297" t="inlineStr">
        <is>
          <t/>
        </is>
      </c>
      <c r="CA297" t="inlineStr">
        <is>
          <t>Gremium zur Einführung des SEPA (Einheitlicher Euro-Zahlungsverkehrsraum), welches gegründet wurde, um die Interessenvertreter des Zahlungsmarktes zusammenzuführen und sie an der Verwaltung des SEPA teilhaben zu lassen</t>
        </is>
      </c>
      <c r="CB297" t="inlineStr">
        <is>
          <t>μια ευρύτερη δομή διακυβέρνησης του ενιαίου χώρου πληρωμών σε ευρώ (ΕΧΠΕ)</t>
        </is>
      </c>
      <c r="CC297" t="inlineStr">
        <is>
          <t>body set up in 2010 which aimed to establish an adequate governance structure that involved all stakeholders at European level, and to promote the realisation of an integrated euro retail payments market by ensuring the involvement of all parties, and by fostering consensus on the next steps towards the realisation of SEPA (Single Euro Payments Area)</t>
        </is>
      </c>
      <c r="CD297" t="inlineStr">
        <is>
          <t/>
        </is>
      </c>
      <c r="CE297" t="inlineStr">
        <is>
          <t/>
        </is>
      </c>
      <c r="CF297" t="inlineStr">
        <is>
          <t/>
        </is>
      </c>
      <c r="CG297" t="inlineStr">
        <is>
          <t>organe établit en 2010 ayant pour mission de promouvoir la réalisation du projet SEPA (espace unique de paiement en euros) et de fournir une orientation stratégique aux paiements de détail dans l’UE, de suivre et de soutenir la migration vers le SEPA, de garantir la responsabilité et la transparence du processus</t>
        </is>
      </c>
      <c r="CH297" t="inlineStr">
        <is>
          <t>Comhlacht a bunaíodh in 2010 a bhí sé mar aidhm aige struchtúr leordhóthanach rialtais a dhearbhú</t>
        </is>
      </c>
      <c r="CI297" t="inlineStr">
        <is>
          <t/>
        </is>
      </c>
      <c r="CJ297" t="inlineStr">
        <is>
          <t/>
        </is>
      </c>
      <c r="CK297" t="inlineStr">
        <is>
          <t>consiglio che si prefigge di promuovere la realizzazione di un mercato integrato dei pagamenti al dettaglio in euro, garantendo la partecipazione di tutti i soggetti e favorendo il consenso sui prossimi passi da compiere per il conseguimento della SEPA</t>
        </is>
      </c>
      <c r="CL297" t="inlineStr">
        <is>
          <t/>
        </is>
      </c>
      <c r="CM297" t="inlineStr">
        <is>
          <t/>
        </is>
      </c>
      <c r="CN297" t="inlineStr">
        <is>
          <t/>
        </is>
      </c>
      <c r="CO297" t="inlineStr">
        <is>
          <t/>
        </is>
      </c>
      <c r="CP297" t="inlineStr">
        <is>
          <t>organ ustanowiony w celu usprawnienia zarządzania projektem SEPA</t>
        </is>
      </c>
      <c r="CQ297" t="inlineStr">
        <is>
          <t/>
        </is>
      </c>
      <c r="CR297" t="inlineStr">
        <is>
          <t>consiliul care reunește reprezentanți la nivel înalt ai pieței serviciilor de plată, atât pe partea de cerere, cât și pe partea de ofertă, care are ca obiectiv să promoveze realizarea unei piețe integrate a plăților de retail în euro și să faciliteze un consens cu privire la etapele care urmează să fie parcurse în evoluția către SEPA</t>
        </is>
      </c>
      <c r="CS297" t="inlineStr">
        <is>
          <t>riadiaci orgán na vysokej úrovni vytvorený v roku 2010, v ktorom boli zastúpení vysokí predstavitelia zo strany dopytu aj ponuky platobného trhu a ktorého cieľom bolo podporiť dosahovanie integrovaného trhu maloobchodných platieb v eurách a vytvárať konsenzus týkajúci sa ďalších krokov smerom ku kompletizácii jednotnej oblasti platieb v eurách (SEPA)</t>
        </is>
      </c>
      <c r="CT297" t="inlineStr">
        <is>
          <t>organ, ki je skrbel za upravljanje in vodenje projekta SEPA na evropski ravni</t>
        </is>
      </c>
      <c r="CU297" t="inlineStr">
        <is>
          <t/>
        </is>
      </c>
    </row>
    <row r="298">
      <c r="A298" s="1" t="str">
        <f>HYPERLINK("https://iate.europa.eu/entry/result/3551378/all", "3551378")</f>
        <v>3551378</v>
      </c>
      <c r="B298" t="inlineStr">
        <is>
          <t>FINANCE</t>
        </is>
      </c>
      <c r="C298" t="inlineStr">
        <is>
          <t>FINANCE|financial institutions and credit|credit</t>
        </is>
      </c>
      <c r="D298" t="inlineStr">
        <is>
          <t>кредит с текущо плащане само на дължимата лихва</t>
        </is>
      </c>
      <c r="E298" t="inlineStr">
        <is>
          <t>2</t>
        </is>
      </c>
      <c r="F298" t="inlineStr">
        <is>
          <t/>
        </is>
      </c>
      <c r="G298" t="inlineStr">
        <is>
          <t/>
        </is>
      </c>
      <c r="H298" t="inlineStr">
        <is>
          <t/>
        </is>
      </c>
      <c r="I298" t="inlineStr">
        <is>
          <t/>
        </is>
      </c>
      <c r="J298" t="inlineStr">
        <is>
          <t/>
        </is>
      </c>
      <c r="K298" t="inlineStr">
        <is>
          <t/>
        </is>
      </c>
      <c r="L298" t="inlineStr">
        <is>
          <t/>
        </is>
      </c>
      <c r="M298" t="inlineStr">
        <is>
          <t>tilgungsfreies Darlehen|endfälliges Darlehen</t>
        </is>
      </c>
      <c r="N298" t="inlineStr">
        <is>
          <t>3|3</t>
        </is>
      </c>
      <c r="O298" t="inlineStr">
        <is>
          <t>|</t>
        </is>
      </c>
      <c r="P298" t="inlineStr">
        <is>
          <t>δάνειο εξοφλούμενο εφ' άπαξ</t>
        </is>
      </c>
      <c r="Q298" t="inlineStr">
        <is>
          <t>3</t>
        </is>
      </c>
      <c r="R298" t="inlineStr">
        <is>
          <t/>
        </is>
      </c>
      <c r="S298" t="inlineStr">
        <is>
          <t>interest-only loan</t>
        </is>
      </c>
      <c r="T298" t="inlineStr">
        <is>
          <t>3</t>
        </is>
      </c>
      <c r="U298" t="inlineStr">
        <is>
          <t/>
        </is>
      </c>
      <c r="V298" t="inlineStr">
        <is>
          <t>préstamo de solo intereses</t>
        </is>
      </c>
      <c r="W298" t="inlineStr">
        <is>
          <t>3</t>
        </is>
      </c>
      <c r="X298" t="inlineStr">
        <is>
          <t/>
        </is>
      </c>
      <c r="Y298" t="inlineStr">
        <is>
          <t/>
        </is>
      </c>
      <c r="Z298" t="inlineStr">
        <is>
          <t/>
        </is>
      </c>
      <c r="AA298" t="inlineStr">
        <is>
          <t/>
        </is>
      </c>
      <c r="AB298" t="inlineStr">
        <is>
          <t>laina, josta maksetaan ennen erääntymistä ainoastaan korot</t>
        </is>
      </c>
      <c r="AC298" t="inlineStr">
        <is>
          <t>2</t>
        </is>
      </c>
      <c r="AD298" t="inlineStr">
        <is>
          <t/>
        </is>
      </c>
      <c r="AE298" t="inlineStr">
        <is>
          <t>crédit in fine</t>
        </is>
      </c>
      <c r="AF298" t="inlineStr">
        <is>
          <t>3</t>
        </is>
      </c>
      <c r="AG298" t="inlineStr">
        <is>
          <t/>
        </is>
      </c>
      <c r="AH298" t="inlineStr">
        <is>
          <t>iasacht úis amháin</t>
        </is>
      </c>
      <c r="AI298" t="inlineStr">
        <is>
          <t>3</t>
        </is>
      </c>
      <c r="AJ298" t="inlineStr">
        <is>
          <t/>
        </is>
      </c>
      <c r="AK298" t="inlineStr">
        <is>
          <t>kredit kod kojeg se plaćaju samo kamate</t>
        </is>
      </c>
      <c r="AL298" t="inlineStr">
        <is>
          <t>3</t>
        </is>
      </c>
      <c r="AM298" t="inlineStr">
        <is>
          <t/>
        </is>
      </c>
      <c r="AN298" t="inlineStr">
        <is>
          <t>türelmi idős hitel</t>
        </is>
      </c>
      <c r="AO298" t="inlineStr">
        <is>
          <t>4</t>
        </is>
      </c>
      <c r="AP298" t="inlineStr">
        <is>
          <t/>
        </is>
      </c>
      <c r="AQ298" t="inlineStr">
        <is>
          <t>mutuo con preammortamento finanziario|mutuo interest-only</t>
        </is>
      </c>
      <c r="AR298" t="inlineStr">
        <is>
          <t>3|3</t>
        </is>
      </c>
      <c r="AS298" t="inlineStr">
        <is>
          <t>|</t>
        </is>
      </c>
      <c r="AT298" t="inlineStr">
        <is>
          <t/>
        </is>
      </c>
      <c r="AU298" t="inlineStr">
        <is>
          <t/>
        </is>
      </c>
      <c r="AV298" t="inlineStr">
        <is>
          <t/>
        </is>
      </c>
      <c r="AW298" t="inlineStr">
        <is>
          <t/>
        </is>
      </c>
      <c r="AX298" t="inlineStr">
        <is>
          <t/>
        </is>
      </c>
      <c r="AY298" t="inlineStr">
        <is>
          <t/>
        </is>
      </c>
      <c r="AZ298" t="inlineStr">
        <is>
          <t>self abbażi tal-imgħax biss|self bi preamortizzament</t>
        </is>
      </c>
      <c r="BA298" t="inlineStr">
        <is>
          <t>2|3</t>
        </is>
      </c>
      <c r="BB298" t="inlineStr">
        <is>
          <t>|admitted</t>
        </is>
      </c>
      <c r="BC298" t="inlineStr">
        <is>
          <t>aflossingsvrije hypotheek</t>
        </is>
      </c>
      <c r="BD298" t="inlineStr">
        <is>
          <t>3</t>
        </is>
      </c>
      <c r="BE298" t="inlineStr">
        <is>
          <t/>
        </is>
      </c>
      <c r="BF298" t="inlineStr">
        <is>
          <t>kredyt, którego raty obejmują wyłącznie odsetki, z odroczoną spłatą kapitału</t>
        </is>
      </c>
      <c r="BG298" t="inlineStr">
        <is>
          <t>2</t>
        </is>
      </c>
      <c r="BH298" t="inlineStr">
        <is>
          <t/>
        </is>
      </c>
      <c r="BI298" t="inlineStr">
        <is>
          <t/>
        </is>
      </c>
      <c r="BJ298" t="inlineStr">
        <is>
          <t/>
        </is>
      </c>
      <c r="BK298" t="inlineStr">
        <is>
          <t/>
        </is>
      </c>
      <c r="BL298" t="inlineStr">
        <is>
          <t/>
        </is>
      </c>
      <c r="BM298" t="inlineStr">
        <is>
          <t/>
        </is>
      </c>
      <c r="BN298" t="inlineStr">
        <is>
          <t/>
        </is>
      </c>
      <c r="BO298" t="inlineStr">
        <is>
          <t/>
        </is>
      </c>
      <c r="BP298" t="inlineStr">
        <is>
          <t/>
        </is>
      </c>
      <c r="BQ298" t="inlineStr">
        <is>
          <t/>
        </is>
      </c>
      <c r="BR298" t="inlineStr">
        <is>
          <t>izključno obrestno posojilo</t>
        </is>
      </c>
      <c r="BS298" t="inlineStr">
        <is>
          <t>3</t>
        </is>
      </c>
      <c r="BT298" t="inlineStr">
        <is>
          <t/>
        </is>
      </c>
      <c r="BU298" t="inlineStr">
        <is>
          <t/>
        </is>
      </c>
      <c r="BV298" t="inlineStr">
        <is>
          <t/>
        </is>
      </c>
      <c r="BW298" t="inlineStr">
        <is>
          <t/>
        </is>
      </c>
      <c r="BX298" t="inlineStr">
        <is>
          <t>кредит, при който в рамките на определен срок се погасява само лихвата, а след изтичането на този срок се погасява главницата, като това може да стане наведнъж</t>
        </is>
      </c>
      <c r="BY298" t="inlineStr">
        <is>
          <t/>
        </is>
      </c>
      <c r="BZ298" t="inlineStr">
        <is>
          <t/>
        </is>
      </c>
      <c r="CA298" t="inlineStr">
        <is>
          <t>Darlehen, das am Ende der Laufzeit in einer Summe zur Rückzahlung fällig wird, während der Laufzeit müssen nur die anfallenden Zinsen gezahlt werden</t>
        </is>
      </c>
      <c r="CB298" t="inlineStr">
        <is>
          <t/>
        </is>
      </c>
      <c r="CC298" t="inlineStr">
        <is>
          <t>A loan in which, for a set term, the borrower pays only the interest on the principal balance, with the principal balance unchanged. At the end of the interest-only term the borrower may enter an interest-only mortgage, pay the principal, or (with some lenders) convert the loan to a principal and interest payment (or amortized) loan at his/her option.</t>
        </is>
      </c>
      <c r="CD298" t="inlineStr">
        <is>
          <t>Préstamo en el que al principio, durante un periodo previsto en el contrato, se reembolsan solo los intereses, y el principal después, por lo general a plazos.</t>
        </is>
      </c>
      <c r="CE298" t="inlineStr">
        <is>
          <t/>
        </is>
      </c>
      <c r="CF298" t="inlineStr">
        <is>
          <t/>
        </is>
      </c>
      <c r="CG298" t="inlineStr">
        <is>
          <t>crédit dans lequel le capital emprunté est remboursé en une seule fois à son terme</t>
        </is>
      </c>
      <c r="CH298" t="inlineStr">
        <is>
          <t/>
        </is>
      </c>
      <c r="CI298" t="inlineStr">
        <is>
          <t>zajam za koji na određeno razdoblje dužnik plaća samo kamatu na glavnicu, dok ona ostaje nepromijenjena</t>
        </is>
      </c>
      <c r="CJ298" t="inlineStr">
        <is>
          <t>Olyan hitelkonstrukció, amelyben a türelmi idő alatt az ügyfélnek nem kell tőkét törlesztenie, csak kamatot.</t>
        </is>
      </c>
      <c r="CK298" t="inlineStr">
        <is>
          <t>mutuo che prevede un periodo iniziale in cui il mutuatario corrisponde solo interessi e non quote di capitale</t>
        </is>
      </c>
      <c r="CL298" t="inlineStr">
        <is>
          <t/>
        </is>
      </c>
      <c r="CM298" t="inlineStr">
        <is>
          <t/>
        </is>
      </c>
      <c r="CN298" t="inlineStr">
        <is>
          <t>Tip ta' self li fih il-ħlas perjodiku jkun jikkonsisti biss mill-interessi. B'hekk il-kapital misluf, it-taxxi u spejjeż oħra ikollhom jitħallsu kollha fi tmiem il-perjodu tas-self.</t>
        </is>
      </c>
      <c r="CO298" t="inlineStr">
        <is>
          <t>"hypothecaire lening zonder aflossingsschema"</t>
        </is>
      </c>
      <c r="CP298" t="inlineStr">
        <is>
          <t/>
        </is>
      </c>
      <c r="CQ298" t="inlineStr">
        <is>
          <t/>
        </is>
      </c>
      <c r="CR298" t="inlineStr">
        <is>
          <t/>
        </is>
      </c>
      <c r="CS298" t="inlineStr">
        <is>
          <t/>
        </is>
      </c>
      <c r="CT298" t="inlineStr">
        <is>
          <t/>
        </is>
      </c>
      <c r="CU298" t="inlineStr">
        <is>
          <t/>
        </is>
      </c>
    </row>
    <row r="299">
      <c r="A299" s="1" t="str">
        <f>HYPERLINK("https://iate.europa.eu/entry/result/3546049/all", "3546049")</f>
        <v>3546049</v>
      </c>
      <c r="B299" t="inlineStr">
        <is>
          <t>FINANCE</t>
        </is>
      </c>
      <c r="C299" t="inlineStr">
        <is>
          <t>FINANCE</t>
        </is>
      </c>
      <c r="D299" t="inlineStr">
        <is>
          <t>риск при обслужване на дълга|риск, свързан с обслужване на дълга</t>
        </is>
      </c>
      <c r="E299" t="inlineStr">
        <is>
          <t>3|4</t>
        </is>
      </c>
      <c r="F299" t="inlineStr">
        <is>
          <t>|</t>
        </is>
      </c>
      <c r="G299" t="inlineStr">
        <is>
          <t>riziko dluhové služby|riziko spojené s obsluhou dluhu</t>
        </is>
      </c>
      <c r="H299" t="inlineStr">
        <is>
          <t>3|3</t>
        </is>
      </c>
      <c r="I299" t="inlineStr">
        <is>
          <t>|</t>
        </is>
      </c>
      <c r="J299" t="inlineStr">
        <is>
          <t>gældsserviceringsrisiko</t>
        </is>
      </c>
      <c r="K299" t="inlineStr">
        <is>
          <t>4</t>
        </is>
      </c>
      <c r="L299" t="inlineStr">
        <is>
          <t/>
        </is>
      </c>
      <c r="M299" t="inlineStr">
        <is>
          <t>Schuldendienstrisiko</t>
        </is>
      </c>
      <c r="N299" t="inlineStr">
        <is>
          <t>3</t>
        </is>
      </c>
      <c r="O299" t="inlineStr">
        <is>
          <t/>
        </is>
      </c>
      <c r="P299" t="inlineStr">
        <is>
          <t/>
        </is>
      </c>
      <c r="Q299" t="inlineStr">
        <is>
          <t/>
        </is>
      </c>
      <c r="R299" t="inlineStr">
        <is>
          <t/>
        </is>
      </c>
      <c r="S299" t="inlineStr">
        <is>
          <t>debt service risk</t>
        </is>
      </c>
      <c r="T299" t="inlineStr">
        <is>
          <t>3</t>
        </is>
      </c>
      <c r="U299" t="inlineStr">
        <is>
          <t/>
        </is>
      </c>
      <c r="V299" t="inlineStr">
        <is>
          <t>riesgo del servicio de la deuda</t>
        </is>
      </c>
      <c r="W299" t="inlineStr">
        <is>
          <t>3</t>
        </is>
      </c>
      <c r="X299" t="inlineStr">
        <is>
          <t/>
        </is>
      </c>
      <c r="Y299" t="inlineStr">
        <is>
          <t>võlateenindusega seotud risk|võlateenindusrisk</t>
        </is>
      </c>
      <c r="Z299" t="inlineStr">
        <is>
          <t>3|3</t>
        </is>
      </c>
      <c r="AA299" t="inlineStr">
        <is>
          <t>|preferred</t>
        </is>
      </c>
      <c r="AB299" t="inlineStr">
        <is>
          <t/>
        </is>
      </c>
      <c r="AC299" t="inlineStr">
        <is>
          <t/>
        </is>
      </c>
      <c r="AD299" t="inlineStr">
        <is>
          <t/>
        </is>
      </c>
      <c r="AE299" t="inlineStr">
        <is>
          <t>risque lié au service de la dette</t>
        </is>
      </c>
      <c r="AF299" t="inlineStr">
        <is>
          <t>3</t>
        </is>
      </c>
      <c r="AG299" t="inlineStr">
        <is>
          <t/>
        </is>
      </c>
      <c r="AH299" t="inlineStr">
        <is>
          <t>riosca a bhaineann le fónaimh d'fhiachas</t>
        </is>
      </c>
      <c r="AI299" t="inlineStr">
        <is>
          <t>3</t>
        </is>
      </c>
      <c r="AJ299" t="inlineStr">
        <is>
          <t/>
        </is>
      </c>
      <c r="AK299" t="inlineStr">
        <is>
          <t/>
        </is>
      </c>
      <c r="AL299" t="inlineStr">
        <is>
          <t/>
        </is>
      </c>
      <c r="AM299" t="inlineStr">
        <is>
          <t/>
        </is>
      </c>
      <c r="AN299" t="inlineStr">
        <is>
          <t>adósságszolgálati kockázat</t>
        </is>
      </c>
      <c r="AO299" t="inlineStr">
        <is>
          <t>3</t>
        </is>
      </c>
      <c r="AP299" t="inlineStr">
        <is>
          <t/>
        </is>
      </c>
      <c r="AQ299" t="inlineStr">
        <is>
          <t>rischio del servizio del debito</t>
        </is>
      </c>
      <c r="AR299" t="inlineStr">
        <is>
          <t>2</t>
        </is>
      </c>
      <c r="AS299" t="inlineStr">
        <is>
          <t/>
        </is>
      </c>
      <c r="AT299" t="inlineStr">
        <is>
          <t>skolos tvarkymo rizika</t>
        </is>
      </c>
      <c r="AU299" t="inlineStr">
        <is>
          <t>3</t>
        </is>
      </c>
      <c r="AV299" t="inlineStr">
        <is>
          <t/>
        </is>
      </c>
      <c r="AW299" t="inlineStr">
        <is>
          <t>parāda apkalpošanas risks</t>
        </is>
      </c>
      <c r="AX299" t="inlineStr">
        <is>
          <t>3</t>
        </is>
      </c>
      <c r="AY299" t="inlineStr">
        <is>
          <t/>
        </is>
      </c>
      <c r="AZ299" t="inlineStr">
        <is>
          <t/>
        </is>
      </c>
      <c r="BA299" t="inlineStr">
        <is>
          <t/>
        </is>
      </c>
      <c r="BB299" t="inlineStr">
        <is>
          <t/>
        </is>
      </c>
      <c r="BC299" t="inlineStr">
        <is>
          <t/>
        </is>
      </c>
      <c r="BD299" t="inlineStr">
        <is>
          <t/>
        </is>
      </c>
      <c r="BE299" t="inlineStr">
        <is>
          <t/>
        </is>
      </c>
      <c r="BF299" t="inlineStr">
        <is>
          <t>ryzyko obsługi długu</t>
        </is>
      </c>
      <c r="BG299" t="inlineStr">
        <is>
          <t>2</t>
        </is>
      </c>
      <c r="BH299" t="inlineStr">
        <is>
          <t/>
        </is>
      </c>
      <c r="BI299" t="inlineStr">
        <is>
          <t>risco inerente ao serviço da dívida</t>
        </is>
      </c>
      <c r="BJ299" t="inlineStr">
        <is>
          <t>3</t>
        </is>
      </c>
      <c r="BK299" t="inlineStr">
        <is>
          <t/>
        </is>
      </c>
      <c r="BL299" t="inlineStr">
        <is>
          <t>riscul legat de rambursarea datoriei</t>
        </is>
      </c>
      <c r="BM299" t="inlineStr">
        <is>
          <t>3</t>
        </is>
      </c>
      <c r="BN299" t="inlineStr">
        <is>
          <t/>
        </is>
      </c>
      <c r="BO299" t="inlineStr">
        <is>
          <t/>
        </is>
      </c>
      <c r="BP299" t="inlineStr">
        <is>
          <t/>
        </is>
      </c>
      <c r="BQ299" t="inlineStr">
        <is>
          <t/>
        </is>
      </c>
      <c r="BR299" t="inlineStr">
        <is>
          <t>tveganje iz naslova servisiranja dolga</t>
        </is>
      </c>
      <c r="BS299" t="inlineStr">
        <is>
          <t>2</t>
        </is>
      </c>
      <c r="BT299" t="inlineStr">
        <is>
          <t/>
        </is>
      </c>
      <c r="BU299" t="inlineStr">
        <is>
          <t/>
        </is>
      </c>
      <c r="BV299" t="inlineStr">
        <is>
          <t/>
        </is>
      </c>
      <c r="BW299" t="inlineStr">
        <is>
          <t/>
        </is>
      </c>
      <c r="BX299" t="inlineStr">
        <is>
          <t>финансов риск, който се поражда, когато проектът не може да обслужи дълговите си задължения</t>
        </is>
      </c>
      <c r="BY299" t="inlineStr">
        <is>
          <t/>
        </is>
      </c>
      <c r="BZ299" t="inlineStr">
        <is>
          <t>risikoen for ikke at kunne betale de løbende renter/afdrag</t>
        </is>
      </c>
      <c r="CA299" t="inlineStr">
        <is>
          <t/>
        </is>
      </c>
      <c r="CB299" t="inlineStr">
        <is>
          <t/>
        </is>
      </c>
      <c r="CC299" t="inlineStr">
        <is>
          <t>a financing risk of projects which occurs when the project is unable to service its debt obligations for any reason</t>
        </is>
      </c>
      <c r="CD299" t="inlineStr">
        <is>
          <t>Posibilidad de que no se puedan atender los
desembolsos derivados de una deuda.</t>
        </is>
      </c>
      <c r="CE299" t="inlineStr">
        <is>
          <t/>
        </is>
      </c>
      <c r="CF299" t="inlineStr">
        <is>
          <t/>
        </is>
      </c>
      <c r="CG299" t="inlineStr">
        <is>
          <t/>
        </is>
      </c>
      <c r="CH299" t="inlineStr">
        <is>
          <t/>
        </is>
      </c>
      <c r="CI299" t="inlineStr">
        <is>
          <t/>
        </is>
      </c>
      <c r="CJ299" t="inlineStr">
        <is>
          <t/>
        </is>
      </c>
      <c r="CK299" t="inlineStr">
        <is>
          <t/>
        </is>
      </c>
      <c r="CL299" t="inlineStr">
        <is>
          <t/>
        </is>
      </c>
      <c r="CM299" t="inlineStr">
        <is>
          <t/>
        </is>
      </c>
      <c r="CN299" t="inlineStr">
        <is>
          <t/>
        </is>
      </c>
      <c r="CO299" t="inlineStr">
        <is>
          <t/>
        </is>
      </c>
      <c r="CP299" t="inlineStr">
        <is>
          <t/>
        </is>
      </c>
      <c r="CQ299" t="inlineStr">
        <is>
          <t/>
        </is>
      </c>
      <c r="CR299" t="inlineStr">
        <is>
          <t>risc de finanțare care apare atunci când proiectul nu este în măsură să-și acopere datoriile din orice motiv</t>
        </is>
      </c>
      <c r="CS299" t="inlineStr">
        <is>
          <t/>
        </is>
      </c>
      <c r="CT299" t="inlineStr">
        <is>
          <t/>
        </is>
      </c>
      <c r="CU299" t="inlineStr">
        <is>
          <t/>
        </is>
      </c>
    </row>
    <row r="300">
      <c r="A300" s="1" t="str">
        <f>HYPERLINK("https://iate.europa.eu/entry/result/3581415/all", "3581415")</f>
        <v>3581415</v>
      </c>
      <c r="B300" t="inlineStr">
        <is>
          <t>POLITICS;BUSINESS AND COMPETITION;FINANCE</t>
        </is>
      </c>
      <c r="C300" t="inlineStr">
        <is>
          <t>POLITICS;BUSINESS AND COMPETITION|accounting|management accounting|auditing|financial audit;FINANCE</t>
        </is>
      </c>
      <c r="D300" t="inlineStr">
        <is>
          <t/>
        </is>
      </c>
      <c r="E300" t="inlineStr">
        <is>
          <t/>
        </is>
      </c>
      <c r="F300" t="inlineStr">
        <is>
          <t/>
        </is>
      </c>
      <c r="G300" t="inlineStr">
        <is>
          <t/>
        </is>
      </c>
      <c r="H300" t="inlineStr">
        <is>
          <t/>
        </is>
      </c>
      <c r="I300" t="inlineStr">
        <is>
          <t/>
        </is>
      </c>
      <c r="J300" t="inlineStr">
        <is>
          <t/>
        </is>
      </c>
      <c r="K300" t="inlineStr">
        <is>
          <t/>
        </is>
      </c>
      <c r="L300" t="inlineStr">
        <is>
          <t/>
        </is>
      </c>
      <c r="M300" t="inlineStr">
        <is>
          <t/>
        </is>
      </c>
      <c r="N300" t="inlineStr">
        <is>
          <t/>
        </is>
      </c>
      <c r="O300" t="inlineStr">
        <is>
          <t/>
        </is>
      </c>
      <c r="P300" t="inlineStr">
        <is>
          <t/>
        </is>
      </c>
      <c r="Q300" t="inlineStr">
        <is>
          <t/>
        </is>
      </c>
      <c r="R300" t="inlineStr">
        <is>
          <t/>
        </is>
      </c>
      <c r="S300" t="inlineStr">
        <is>
          <t>appropriation of funds</t>
        </is>
      </c>
      <c r="T300" t="inlineStr">
        <is>
          <t>3</t>
        </is>
      </c>
      <c r="U300" t="inlineStr">
        <is>
          <t/>
        </is>
      </c>
      <c r="V300" t="inlineStr">
        <is>
          <t/>
        </is>
      </c>
      <c r="W300" t="inlineStr">
        <is>
          <t/>
        </is>
      </c>
      <c r="X300" t="inlineStr">
        <is>
          <t/>
        </is>
      </c>
      <c r="Y300" t="inlineStr">
        <is>
          <t/>
        </is>
      </c>
      <c r="Z300" t="inlineStr">
        <is>
          <t/>
        </is>
      </c>
      <c r="AA300" t="inlineStr">
        <is>
          <t/>
        </is>
      </c>
      <c r="AB300" t="inlineStr">
        <is>
          <t/>
        </is>
      </c>
      <c r="AC300" t="inlineStr">
        <is>
          <t/>
        </is>
      </c>
      <c r="AD300" t="inlineStr">
        <is>
          <t/>
        </is>
      </c>
      <c r="AE300" t="inlineStr">
        <is>
          <t/>
        </is>
      </c>
      <c r="AF300" t="inlineStr">
        <is>
          <t/>
        </is>
      </c>
      <c r="AG300" t="inlineStr">
        <is>
          <t/>
        </is>
      </c>
      <c r="AH300" t="inlineStr">
        <is>
          <t/>
        </is>
      </c>
      <c r="AI300" t="inlineStr">
        <is>
          <t/>
        </is>
      </c>
      <c r="AJ300" t="inlineStr">
        <is>
          <t/>
        </is>
      </c>
      <c r="AK300" t="inlineStr">
        <is>
          <t/>
        </is>
      </c>
      <c r="AL300" t="inlineStr">
        <is>
          <t/>
        </is>
      </c>
      <c r="AM300" t="inlineStr">
        <is>
          <t/>
        </is>
      </c>
      <c r="AN300" t="inlineStr">
        <is>
          <t/>
        </is>
      </c>
      <c r="AO300" t="inlineStr">
        <is>
          <t/>
        </is>
      </c>
      <c r="AP300" t="inlineStr">
        <is>
          <t/>
        </is>
      </c>
      <c r="AQ300" t="inlineStr">
        <is>
          <t/>
        </is>
      </c>
      <c r="AR300" t="inlineStr">
        <is>
          <t/>
        </is>
      </c>
      <c r="AS300" t="inlineStr">
        <is>
          <t/>
        </is>
      </c>
      <c r="AT300" t="inlineStr">
        <is>
          <t/>
        </is>
      </c>
      <c r="AU300" t="inlineStr">
        <is>
          <t/>
        </is>
      </c>
      <c r="AV300" t="inlineStr">
        <is>
          <t/>
        </is>
      </c>
      <c r="AW300" t="inlineStr">
        <is>
          <t/>
        </is>
      </c>
      <c r="AX300" t="inlineStr">
        <is>
          <t/>
        </is>
      </c>
      <c r="AY300" t="inlineStr">
        <is>
          <t/>
        </is>
      </c>
      <c r="AZ300" t="inlineStr">
        <is>
          <t/>
        </is>
      </c>
      <c r="BA300" t="inlineStr">
        <is>
          <t/>
        </is>
      </c>
      <c r="BB300" t="inlineStr">
        <is>
          <t/>
        </is>
      </c>
      <c r="BC300" t="inlineStr">
        <is>
          <t/>
        </is>
      </c>
      <c r="BD300" t="inlineStr">
        <is>
          <t/>
        </is>
      </c>
      <c r="BE300" t="inlineStr">
        <is>
          <t/>
        </is>
      </c>
      <c r="BF300" t="inlineStr">
        <is>
          <t>przeznaczenie środków</t>
        </is>
      </c>
      <c r="BG300" t="inlineStr">
        <is>
          <t>3</t>
        </is>
      </c>
      <c r="BH300" t="inlineStr">
        <is>
          <t/>
        </is>
      </c>
      <c r="BI300" t="inlineStr">
        <is>
          <t/>
        </is>
      </c>
      <c r="BJ300" t="inlineStr">
        <is>
          <t/>
        </is>
      </c>
      <c r="BK300" t="inlineStr">
        <is>
          <t/>
        </is>
      </c>
      <c r="BL300" t="inlineStr">
        <is>
          <t/>
        </is>
      </c>
      <c r="BM300" t="inlineStr">
        <is>
          <t/>
        </is>
      </c>
      <c r="BN300" t="inlineStr">
        <is>
          <t/>
        </is>
      </c>
      <c r="BO300" t="inlineStr">
        <is>
          <t/>
        </is>
      </c>
      <c r="BP300" t="inlineStr">
        <is>
          <t/>
        </is>
      </c>
      <c r="BQ300" t="inlineStr">
        <is>
          <t/>
        </is>
      </c>
      <c r="BR300" t="inlineStr">
        <is>
          <t/>
        </is>
      </c>
      <c r="BS300" t="inlineStr">
        <is>
          <t/>
        </is>
      </c>
      <c r="BT300" t="inlineStr">
        <is>
          <t/>
        </is>
      </c>
      <c r="BU300" t="inlineStr">
        <is>
          <t/>
        </is>
      </c>
      <c r="BV300" t="inlineStr">
        <is>
          <t/>
        </is>
      </c>
      <c r="BW300" t="inlineStr">
        <is>
          <t/>
        </is>
      </c>
      <c r="BX300" t="inlineStr">
        <is>
          <t/>
        </is>
      </c>
      <c r="BY300" t="inlineStr">
        <is>
          <t/>
        </is>
      </c>
      <c r="BZ300" t="inlineStr">
        <is>
          <t/>
        </is>
      </c>
      <c r="CA300" t="inlineStr">
        <is>
          <t/>
        </is>
      </c>
      <c r="CB300" t="inlineStr">
        <is>
          <t/>
        </is>
      </c>
      <c r="CC300" t="inlineStr">
        <is>
          <t>the act of setting aside a sum of money for a particular purpose or use</t>
        </is>
      </c>
      <c r="CD300" t="inlineStr">
        <is>
          <t/>
        </is>
      </c>
      <c r="CE300" t="inlineStr">
        <is>
          <t/>
        </is>
      </c>
      <c r="CF300" t="inlineStr">
        <is>
          <t/>
        </is>
      </c>
      <c r="CG300" t="inlineStr">
        <is>
          <t/>
        </is>
      </c>
      <c r="CH300" t="inlineStr">
        <is>
          <t/>
        </is>
      </c>
      <c r="CI300" t="inlineStr">
        <is>
          <t/>
        </is>
      </c>
      <c r="CJ300" t="inlineStr">
        <is>
          <t/>
        </is>
      </c>
      <c r="CK300" t="inlineStr">
        <is>
          <t/>
        </is>
      </c>
      <c r="CL300" t="inlineStr">
        <is>
          <t/>
        </is>
      </c>
      <c r="CM300" t="inlineStr">
        <is>
          <t/>
        </is>
      </c>
      <c r="CN300" t="inlineStr">
        <is>
          <t/>
        </is>
      </c>
      <c r="CO300" t="inlineStr">
        <is>
          <t/>
        </is>
      </c>
      <c r="CP300" t="inlineStr">
        <is>
          <t>przypisanie określonej kwoty do konkretnego zastosowania</t>
        </is>
      </c>
      <c r="CQ300" t="inlineStr">
        <is>
          <t/>
        </is>
      </c>
      <c r="CR300" t="inlineStr">
        <is>
          <t/>
        </is>
      </c>
      <c r="CS300" t="inlineStr">
        <is>
          <t/>
        </is>
      </c>
      <c r="CT300" t="inlineStr">
        <is>
          <t/>
        </is>
      </c>
      <c r="CU300" t="inlineStr">
        <is>
          <t/>
        </is>
      </c>
    </row>
    <row r="301">
      <c r="A301" s="1" t="str">
        <f>HYPERLINK("https://iate.europa.eu/entry/result/2233418/all", "2233418")</f>
        <v>2233418</v>
      </c>
      <c r="B301" t="inlineStr">
        <is>
          <t>FINANCE</t>
        </is>
      </c>
      <c r="C301" t="inlineStr">
        <is>
          <t>FINANCE|financing and investment|investment</t>
        </is>
      </c>
      <c r="D301" t="inlineStr">
        <is>
          <t>кери трейд</t>
        </is>
      </c>
      <c r="E301" t="inlineStr">
        <is>
          <t>3</t>
        </is>
      </c>
      <c r="F301" t="inlineStr">
        <is>
          <t/>
        </is>
      </c>
      <c r="G301" t="inlineStr">
        <is>
          <t>carry trade</t>
        </is>
      </c>
      <c r="H301" t="inlineStr">
        <is>
          <t>2</t>
        </is>
      </c>
      <c r="I301" t="inlineStr">
        <is>
          <t/>
        </is>
      </c>
      <c r="J301" t="inlineStr">
        <is>
          <t>carry trade</t>
        </is>
      </c>
      <c r="K301" t="inlineStr">
        <is>
          <t>3</t>
        </is>
      </c>
      <c r="L301" t="inlineStr">
        <is>
          <t/>
        </is>
      </c>
      <c r="M301" t="inlineStr">
        <is>
          <t>Carry-Trade</t>
        </is>
      </c>
      <c r="N301" t="inlineStr">
        <is>
          <t>2</t>
        </is>
      </c>
      <c r="O301" t="inlineStr">
        <is>
          <t/>
        </is>
      </c>
      <c r="P301" t="inlineStr">
        <is>
          <t>αρμπιτράζ επιτοκίων</t>
        </is>
      </c>
      <c r="Q301" t="inlineStr">
        <is>
          <t>2</t>
        </is>
      </c>
      <c r="R301" t="inlineStr">
        <is>
          <t/>
        </is>
      </c>
      <c r="S301" t="inlineStr">
        <is>
          <t>carry trade|"currency carry trade"</t>
        </is>
      </c>
      <c r="T301" t="inlineStr">
        <is>
          <t>3|1</t>
        </is>
      </c>
      <c r="U301" t="inlineStr">
        <is>
          <t>|</t>
        </is>
      </c>
      <c r="V301" t="inlineStr">
        <is>
          <t>«carry trade»|operación de arbitraje de tipos de interés entre divisas|operación de arbitraje</t>
        </is>
      </c>
      <c r="W301" t="inlineStr">
        <is>
          <t>3|3|3</t>
        </is>
      </c>
      <c r="X301" t="inlineStr">
        <is>
          <t>||</t>
        </is>
      </c>
      <c r="Y301" t="inlineStr">
        <is>
          <t>intressikauplemine</t>
        </is>
      </c>
      <c r="Z301" t="inlineStr">
        <is>
          <t>2</t>
        </is>
      </c>
      <c r="AA301" t="inlineStr">
        <is>
          <t/>
        </is>
      </c>
      <c r="AB301" t="inlineStr">
        <is>
          <t>korkoerokauppa|korkoerokaupankäynti</t>
        </is>
      </c>
      <c r="AC301" t="inlineStr">
        <is>
          <t>3|3</t>
        </is>
      </c>
      <c r="AD301" t="inlineStr">
        <is>
          <t>|</t>
        </is>
      </c>
      <c r="AE301" t="inlineStr">
        <is>
          <t>achat d'obligations sur fonds empruntés à court terme|opération de portage|carry trade|opération spéculative sur écart de rendement|portage de devises</t>
        </is>
      </c>
      <c r="AF301" t="inlineStr">
        <is>
          <t>1|3|2|1|3</t>
        </is>
      </c>
      <c r="AG301" t="inlineStr">
        <is>
          <t>||||</t>
        </is>
      </c>
      <c r="AH301" t="inlineStr">
        <is>
          <t>trádáil 'beir leat'</t>
        </is>
      </c>
      <c r="AI301" t="inlineStr">
        <is>
          <t>3</t>
        </is>
      </c>
      <c r="AJ301" t="inlineStr">
        <is>
          <t/>
        </is>
      </c>
      <c r="AK301" t="inlineStr">
        <is>
          <t>carry trade</t>
        </is>
      </c>
      <c r="AL301" t="inlineStr">
        <is>
          <t>2</t>
        </is>
      </c>
      <c r="AM301" t="inlineStr">
        <is>
          <t/>
        </is>
      </c>
      <c r="AN301" t="inlineStr">
        <is>
          <t>kamatkülönbözeti ügylet</t>
        </is>
      </c>
      <c r="AO301" t="inlineStr">
        <is>
          <t>4</t>
        </is>
      </c>
      <c r="AP301" t="inlineStr">
        <is>
          <t/>
        </is>
      </c>
      <c r="AQ301" t="inlineStr">
        <is>
          <t/>
        </is>
      </c>
      <c r="AR301" t="inlineStr">
        <is>
          <t/>
        </is>
      </c>
      <c r="AS301" t="inlineStr">
        <is>
          <t/>
        </is>
      </c>
      <c r="AT301" t="inlineStr">
        <is>
          <t/>
        </is>
      </c>
      <c r="AU301" t="inlineStr">
        <is>
          <t/>
        </is>
      </c>
      <c r="AV301" t="inlineStr">
        <is>
          <t/>
        </is>
      </c>
      <c r="AW301" t="inlineStr">
        <is>
          <t/>
        </is>
      </c>
      <c r="AX301" t="inlineStr">
        <is>
          <t/>
        </is>
      </c>
      <c r="AY301" t="inlineStr">
        <is>
          <t/>
        </is>
      </c>
      <c r="AZ301" t="inlineStr">
        <is>
          <t>carry trade|operazzjoni ta' carry trade</t>
        </is>
      </c>
      <c r="BA301" t="inlineStr">
        <is>
          <t>3|3</t>
        </is>
      </c>
      <c r="BB301" t="inlineStr">
        <is>
          <t>|</t>
        </is>
      </c>
      <c r="BC301" t="inlineStr">
        <is>
          <t/>
        </is>
      </c>
      <c r="BD301" t="inlineStr">
        <is>
          <t/>
        </is>
      </c>
      <c r="BE301" t="inlineStr">
        <is>
          <t/>
        </is>
      </c>
      <c r="BF301" t="inlineStr">
        <is>
          <t>carry trade</t>
        </is>
      </c>
      <c r="BG301" t="inlineStr">
        <is>
          <t>3</t>
        </is>
      </c>
      <c r="BH301" t="inlineStr">
        <is>
          <t/>
        </is>
      </c>
      <c r="BI301" t="inlineStr">
        <is>
          <t>&lt;i&gt;carry trade&lt;/i&gt;</t>
        </is>
      </c>
      <c r="BJ301" t="inlineStr">
        <is>
          <t>2</t>
        </is>
      </c>
      <c r="BK301" t="inlineStr">
        <is>
          <t/>
        </is>
      </c>
      <c r="BL301" t="inlineStr">
        <is>
          <t>carry trade</t>
        </is>
      </c>
      <c r="BM301" t="inlineStr">
        <is>
          <t>3</t>
        </is>
      </c>
      <c r="BN301" t="inlineStr">
        <is>
          <t/>
        </is>
      </c>
      <c r="BO301" t="inlineStr">
        <is>
          <t/>
        </is>
      </c>
      <c r="BP301" t="inlineStr">
        <is>
          <t/>
        </is>
      </c>
      <c r="BQ301" t="inlineStr">
        <is>
          <t/>
        </is>
      </c>
      <c r="BR301" t="inlineStr">
        <is>
          <t>prenosno trgovanje</t>
        </is>
      </c>
      <c r="BS301" t="inlineStr">
        <is>
          <t>2</t>
        </is>
      </c>
      <c r="BT301" t="inlineStr">
        <is>
          <t/>
        </is>
      </c>
      <c r="BU301" t="inlineStr">
        <is>
          <t>carryhandel</t>
        </is>
      </c>
      <c r="BV301" t="inlineStr">
        <is>
          <t>3</t>
        </is>
      </c>
      <c r="BW301" t="inlineStr">
        <is>
          <t/>
        </is>
      </c>
      <c r="BX301" t="inlineStr">
        <is>
          <t>Стратегия за влагане на средства, получени чрез нисколихвен заем, в по-високо доходоносни активи.</t>
        </is>
      </c>
      <c r="BY301" t="inlineStr">
        <is>
          <t>forma investiční strategie, při níž si investor půjčuje prostředky v zemi s nízkým úrokem a investuje v jiné zemi s vyšší marží; obecněji půjčování aktiva, které má malý výnos, a investice do jiného, které má výnos vyšší</t>
        </is>
      </c>
      <c r="BZ301" t="inlineStr">
        <is>
          <t>transaktioner, hvor investorerne optager lån i valutaer med lav rente (f.eks. yen eller schweizerfrancs) for at investere i valutaer, der giver en højere rente (australske dollars)</t>
        </is>
      </c>
      <c r="CA301" t="inlineStr">
        <is>
          <t>Aufnahme von Mitteln zu einem niedrigeren Zins und Wiederanlage dieser Mittel zu einem höheren Zins</t>
        </is>
      </c>
      <c r="CB301" t="inlineStr">
        <is>
          <t>Συναλλαγές κατά τις οποίες οι επενδυτές δανείζονται κεφάλαια σε νόμισμα χαμηλού επιτοκίου (όπως το γιέν ή το ελβετικό φράγκο και τα επενδύουν σε νόμισμα υψηλότερου επιτοκίου (δολάριο Αυστραλίας)</t>
        </is>
      </c>
      <c r="CC301" t="inlineStr">
        <is>
          <t>a strategy in which an investor borrows money at a low interest rate in order to invest in an asset that is likely to provide a higher return</t>
        </is>
      </c>
      <c r="CD301" t="inlineStr">
        <is>
          <t>Por &lt;i&gt;carry trade &lt;/i&gt;se entiende una estrategia de inversión consistente en adquirir instrumentos financieros [o contraer préstamos en una divisa] con tipo de interés bajo (por ejemplo, el yen japonés) para financiar la adquisición de otros instrumentos financieros [por ejemplo, valores denominados en otra divisa] que se prestan o venden con un tipo de interés más alto (por ejemplo bonos del Tesoro de Estados Unidos).</t>
        </is>
      </c>
      <c r="CE301" t="inlineStr">
        <is>
          <t>tehing, mille puhul investor või kaupleja laenab raha sisse valuutas, mille intressid on madalamad ning paigutab selle valuutas, kus intressid on kõrgemad (enamasti toimub see tehing valuutaturul)</t>
        </is>
      </c>
      <c r="CF301" t="inlineStr">
        <is>
          <t>sijoitusstrategia, jossa sijoittaja lainaa matalakorkoista valuuttaa ja sijoittaa sen korkeakorkoisempaan valuuttaan hyödyntääkseen valuuttojen välistä korkoeroa</t>
        </is>
      </c>
      <c r="CG301" t="inlineStr">
        <is>
          <t>opération réalisée dans le but de tirer parti d'une divergence temporaire de cours existant entre deux marchés ou, sur un même marché, entre deux échéances, ou encore entre marchandises ou actifs financiers équivalents. L'opération consiste à acheter des marchandises ou des actifs financiers dont le cours est relativement sous-évalué et à vendre simultanément des marchandises ou des actifs financiers identiques ou équivalents dont le cours est relativement surévalué, sans courir de risque significatif et en prenant un profit au passage</t>
        </is>
      </c>
      <c r="CH301" t="inlineStr">
        <is>
          <t/>
        </is>
      </c>
      <c r="CI301" t="inlineStr">
        <is>
          <t/>
        </is>
      </c>
      <c r="CJ301" t="inlineStr">
        <is>
          <t>olyan ügylet, amelynek során a befektető alacsony kamatú valutát magas kamatú valutában jegyzett eszközre, például kötvényre vált, és a hozamkülönbözeten nyer a visszaváltáskor</t>
        </is>
      </c>
      <c r="CK301" t="inlineStr">
        <is>
          <t/>
        </is>
      </c>
      <c r="CL301" t="inlineStr">
        <is>
          <t/>
        </is>
      </c>
      <c r="CM301" t="inlineStr">
        <is>
          <t/>
        </is>
      </c>
      <c r="CN301" t="inlineStr">
        <is>
          <t>strateġija li fiha investitur jissellef il-flus b'rata ta' imgħax baxxa bil-għan li jinvesti f'assi li jkollhom potenzjal li jrendu ħafna aktar</t>
        </is>
      </c>
      <c r="CO301" t="inlineStr">
        <is>
          <t/>
        </is>
      </c>
      <c r="CP301" t="inlineStr">
        <is>
          <t>metoda finansowa polegająca na świadomym i aktywnym wyszukiwaniu dwóch długookresowo różnych aktywów dochodowych, realizowana poprzez sprzedaż aktywa, które w długim okresie charakteryzuje się niską stopą zwrotu (pożyczenie środków pieniężnych), a następnie zainwestowaniu w aktywa, które w długim okresie przynoszą wyższą stopę zwrotu</t>
        </is>
      </c>
      <c r="CQ301" t="inlineStr">
        <is>
          <t>Prática especulativa mediante a qual se pede dinheiro emprestado em países com taxas de juro mais baixas para depois o trocar por moeda, ou outras atividades, com um maior retorno sobre o investimento.</t>
        </is>
      </c>
      <c r="CR301" t="inlineStr">
        <is>
          <t/>
        </is>
      </c>
      <c r="CS301" t="inlineStr">
        <is>
          <t/>
        </is>
      </c>
      <c r="CT301" t="inlineStr">
        <is>
          <t>špekulativna finančna strategija, ki temelji na izkoriščanju razlike v obrestnih merah med gospodarstvi oziroma t.i. obrestnega diferenciala</t>
        </is>
      </c>
      <c r="CU301" t="inlineStr">
        <is>
          <t>transaktioner som går ut på att utnyttja ränteskillnaden mellan två valutaområden genom att låna i en valuta med en lägre ränta och investera i en valuta med en högre ränta, och därmed tjäna in ”mellanskillnaden”</t>
        </is>
      </c>
    </row>
    <row r="302">
      <c r="A302" s="1" t="str">
        <f>HYPERLINK("https://iate.europa.eu/entry/result/160486/all", "160486")</f>
        <v>160486</v>
      </c>
      <c r="B302" t="inlineStr">
        <is>
          <t>FINANCE;EUROPEAN UNION</t>
        </is>
      </c>
      <c r="C302" t="inlineStr">
        <is>
          <t>FINANCE|monetary economics|Economic and Monetary Union|European System of Central Banks|Eurosystem;EUROPEAN UNION|European construction|European Union</t>
        </is>
      </c>
      <c r="D302" t="inlineStr">
        <is>
          <t/>
        </is>
      </c>
      <c r="E302" t="inlineStr">
        <is>
          <t/>
        </is>
      </c>
      <c r="F302" t="inlineStr">
        <is>
          <t/>
        </is>
      </c>
      <c r="G302" t="inlineStr">
        <is>
          <t>bezpečný depozitní účet</t>
        </is>
      </c>
      <c r="H302" t="inlineStr">
        <is>
          <t>3</t>
        </is>
      </c>
      <c r="I302" t="inlineStr">
        <is>
          <t/>
        </is>
      </c>
      <c r="J302" t="inlineStr">
        <is>
          <t>åbent depot|depotkonto</t>
        </is>
      </c>
      <c r="K302" t="inlineStr">
        <is>
          <t>3|2</t>
        </is>
      </c>
      <c r="L302" t="inlineStr">
        <is>
          <t>|</t>
        </is>
      </c>
      <c r="M302" t="inlineStr">
        <is>
          <t>Depotkonto|Dispositionsdepot</t>
        </is>
      </c>
      <c r="N302" t="inlineStr">
        <is>
          <t>2|3</t>
        </is>
      </c>
      <c r="O302" t="inlineStr">
        <is>
          <t>|</t>
        </is>
      </c>
      <c r="P302" t="inlineStr">
        <is>
          <t>λογαριασμός ασφαλούς φύλαξης</t>
        </is>
      </c>
      <c r="Q302" t="inlineStr">
        <is>
          <t>3</t>
        </is>
      </c>
      <c r="R302" t="inlineStr">
        <is>
          <t/>
        </is>
      </c>
      <c r="S302" t="inlineStr">
        <is>
          <t>safe custody account</t>
        </is>
      </c>
      <c r="T302" t="inlineStr">
        <is>
          <t>3</t>
        </is>
      </c>
      <c r="U302" t="inlineStr">
        <is>
          <t/>
        </is>
      </c>
      <c r="V302" t="inlineStr">
        <is>
          <t>cuenta de custodia</t>
        </is>
      </c>
      <c r="W302" t="inlineStr">
        <is>
          <t>2</t>
        </is>
      </c>
      <c r="X302" t="inlineStr">
        <is>
          <t/>
        </is>
      </c>
      <c r="Y302" t="inlineStr">
        <is>
          <t>depookonto</t>
        </is>
      </c>
      <c r="Z302" t="inlineStr">
        <is>
          <t>3</t>
        </is>
      </c>
      <c r="AA302" t="inlineStr">
        <is>
          <t/>
        </is>
      </c>
      <c r="AB302" t="inlineStr">
        <is>
          <t>omaisuudenhoitotili|omaisuudensäilytystili</t>
        </is>
      </c>
      <c r="AC302" t="inlineStr">
        <is>
          <t>3|3</t>
        </is>
      </c>
      <c r="AD302" t="inlineStr">
        <is>
          <t>|</t>
        </is>
      </c>
      <c r="AE302" t="inlineStr">
        <is>
          <t>compte de dépôt de titres</t>
        </is>
      </c>
      <c r="AF302" t="inlineStr">
        <is>
          <t>3</t>
        </is>
      </c>
      <c r="AG302" t="inlineStr">
        <is>
          <t/>
        </is>
      </c>
      <c r="AH302" t="inlineStr">
        <is>
          <t>cuntas slánchumhdaigh</t>
        </is>
      </c>
      <c r="AI302" t="inlineStr">
        <is>
          <t>3</t>
        </is>
      </c>
      <c r="AJ302" t="inlineStr">
        <is>
          <t/>
        </is>
      </c>
      <c r="AK302" t="inlineStr">
        <is>
          <t>skrbnički račun</t>
        </is>
      </c>
      <c r="AL302" t="inlineStr">
        <is>
          <t>3</t>
        </is>
      </c>
      <c r="AM302" t="inlineStr">
        <is>
          <t/>
        </is>
      </c>
      <c r="AN302" t="inlineStr">
        <is>
          <t>letéti számla</t>
        </is>
      </c>
      <c r="AO302" t="inlineStr">
        <is>
          <t>3</t>
        </is>
      </c>
      <c r="AP302" t="inlineStr">
        <is>
          <t/>
        </is>
      </c>
      <c r="AQ302" t="inlineStr">
        <is>
          <t>conto di deposito in titoli</t>
        </is>
      </c>
      <c r="AR302" t="inlineStr">
        <is>
          <t>2</t>
        </is>
      </c>
      <c r="AS302" t="inlineStr">
        <is>
          <t/>
        </is>
      </c>
      <c r="AT302" t="inlineStr">
        <is>
          <t>pasaugos sąskaita</t>
        </is>
      </c>
      <c r="AU302" t="inlineStr">
        <is>
          <t>3</t>
        </is>
      </c>
      <c r="AV302" t="inlineStr">
        <is>
          <t/>
        </is>
      </c>
      <c r="AW302" t="inlineStr">
        <is>
          <t/>
        </is>
      </c>
      <c r="AX302" t="inlineStr">
        <is>
          <t/>
        </is>
      </c>
      <c r="AY302" t="inlineStr">
        <is>
          <t/>
        </is>
      </c>
      <c r="AZ302" t="inlineStr">
        <is>
          <t>kont ta’ kustodja sigura</t>
        </is>
      </c>
      <c r="BA302" t="inlineStr">
        <is>
          <t>3</t>
        </is>
      </c>
      <c r="BB302" t="inlineStr">
        <is>
          <t/>
        </is>
      </c>
      <c r="BC302" t="inlineStr">
        <is>
          <t>effectenrekening bij centrale bank|bewaarnemingrekening</t>
        </is>
      </c>
      <c r="BD302" t="inlineStr">
        <is>
          <t>3|2</t>
        </is>
      </c>
      <c r="BE302" t="inlineStr">
        <is>
          <t>|</t>
        </is>
      </c>
      <c r="BF302" t="inlineStr">
        <is>
          <t>rachunek powierniczy</t>
        </is>
      </c>
      <c r="BG302" t="inlineStr">
        <is>
          <t>2</t>
        </is>
      </c>
      <c r="BH302" t="inlineStr">
        <is>
          <t/>
        </is>
      </c>
      <c r="BI302" t="inlineStr">
        <is>
          <t>conta de custódia|conta de guarda de títulos</t>
        </is>
      </c>
      <c r="BJ302" t="inlineStr">
        <is>
          <t>3|3</t>
        </is>
      </c>
      <c r="BK302" t="inlineStr">
        <is>
          <t>|</t>
        </is>
      </c>
      <c r="BL302" t="inlineStr">
        <is>
          <t>cont de custodie</t>
        </is>
      </c>
      <c r="BM302" t="inlineStr">
        <is>
          <t>3</t>
        </is>
      </c>
      <c r="BN302" t="inlineStr">
        <is>
          <t/>
        </is>
      </c>
      <c r="BO302" t="inlineStr">
        <is>
          <t>majetkový účet cenných papierov v úschove</t>
        </is>
      </c>
      <c r="BP302" t="inlineStr">
        <is>
          <t>3</t>
        </is>
      </c>
      <c r="BQ302" t="inlineStr">
        <is>
          <t/>
        </is>
      </c>
      <c r="BR302" t="inlineStr">
        <is>
          <t>skrbniški račun</t>
        </is>
      </c>
      <c r="BS302" t="inlineStr">
        <is>
          <t>3</t>
        </is>
      </c>
      <c r="BT302" t="inlineStr">
        <is>
          <t/>
        </is>
      </c>
      <c r="BU302" t="inlineStr">
        <is>
          <t>pantkonto</t>
        </is>
      </c>
      <c r="BV302" t="inlineStr">
        <is>
          <t>3</t>
        </is>
      </c>
      <c r="BW302" t="inlineStr">
        <is>
          <t/>
        </is>
      </c>
      <c r="BX302" t="inlineStr">
        <is>
          <t/>
        </is>
      </c>
      <c r="BY302" t="inlineStr">
        <is>
          <t>účet cenných papírů vedený centrální bankou, na který může úvěrová instituce ukládat cenné papíry, které považuje za vhodné k zajištění operací centrální banky</t>
        </is>
      </c>
      <c r="BZ302" t="inlineStr">
        <is>
          <t>En værdipapirkonto hos centralbanken, hvor kredit-institutter kan anbringe værdipapirer, som vurderes egnede til sikkerhedsstillelse i centralbank-operationer</t>
        </is>
      </c>
      <c r="CA302" t="inlineStr">
        <is>
          <t>Von der Zentralbank verwaltetes Wertpapierdepot, in dem Kreditinstitute Wertpapiere hinterlegen können, die der Besicherung von Zentralbank-operationen dienen.</t>
        </is>
      </c>
      <c r="CB302" t="inlineStr">
        <is>
          <t>λογαριασμός τίτλων τον οποίο διαχειρίζεται η κεντρική τράπεζα και στον οποίο τα πιστωτικά ιδρύματα μπορούν να καταθέτουν τίτλους που θεωρούνται αποδεκτοί ως ασφάλεια στις συναλλαγές τους με την κεντρική τράπεζα</t>
        </is>
      </c>
      <c r="CC302" t="inlineStr">
        <is>
          <t>securities account managed by an ICSD (international central securities depository), CSD (central securities depository) or NCB (national central bank) on which credit institutions can place securities eligible for Eurosystem credit operations</t>
        </is>
      </c>
      <c r="CD302" t="inlineStr">
        <is>
          <t>Cuenta de valores gestionada por el banco central en la que las entidades de crédito pueden depositar valores considerados adecuados para garantizar operaci-ones con el banco central.</t>
        </is>
      </c>
      <c r="CE302" t="inlineStr">
        <is>
          <t>keskpanga hallatav väärtpaberikonto, millele krediidiasutused võivad paigutada keskpangaoperatsioonide tagamiseks sobivaks peetavaid väärtpabereid</t>
        </is>
      </c>
      <c r="CF302" t="inlineStr">
        <is>
          <t>"Keskuspankin pitämä arvopaperitili, jolle luottolaitokset voivat tallettaa keskuspankin operaatioiden vakuudeksi kelpaavia arvopapereita."</t>
        </is>
      </c>
      <c r="CG302" t="inlineStr">
        <is>
          <t>compte-titres géré par la banque centrale sur lequel les établissements de crédit peuvent placer des titres admis en garantie des opérations de banque centrale.</t>
        </is>
      </c>
      <c r="CH302" t="inlineStr">
        <is>
          <t/>
        </is>
      </c>
      <c r="CI302" t="inlineStr">
        <is>
          <t>Račun vrijednosnih papira na kojem banka Skrbnik vodi vlasničke pozicije vrijednosnih papira za treće osobe na temelju ugovora o skrbništvu. Vlasnik vrijednosnih papira na Skrbničkom računu je ponuditelj.</t>
        </is>
      </c>
      <c r="CJ302" t="inlineStr">
        <is>
          <t>A központi bank által kezelt értékpapírszámla, amelyen a hitelintézetek a központi bankkal végzett műveletek fedezetére megfelelőnek tartott értékpapírokat helyezhetnek el.</t>
        </is>
      </c>
      <c r="CK302" t="inlineStr">
        <is>
          <t>conto in titoli gestito dalla banca centrale sul quale gli istituti di credito possono depositare titoli stanziabili a garanzia delle operazioni di banca centrale</t>
        </is>
      </c>
      <c r="CL302" t="inlineStr">
        <is>
          <t>centrinio banko tvarkoma vertybinių popierių sąskaita, į kurią kredito įstaigos gali padėti vertybinius popierius, laikomus tinkamais centrinio banko operacijoms finansuoti</t>
        </is>
      </c>
      <c r="CM302" t="inlineStr">
        <is>
          <t/>
        </is>
      </c>
      <c r="CN302" t="inlineStr">
        <is>
          <t>kont ta’ titoli amministrat mill-bank ċentrali li fih istituzzjonijiet ta’ kreditu jistgħu jqiegħdu titoli meqjusin adattati biex isostnu operazzjoni ta’ bank ċentrali</t>
        </is>
      </c>
      <c r="CO302" t="inlineStr">
        <is>
          <t>Een door de centrale bank geadministreerde effectenrekening waarop kredietinstellingen effecten kunnen deponeren die in het kader van transacties van de centrale bank beleenbaar zijn.</t>
        </is>
      </c>
      <c r="CP302" t="inlineStr">
        <is>
          <t>umowa zawarta między bankiem, występującym w roli pośrednika, a sprzedającym (powierząjącym)</t>
        </is>
      </c>
      <c r="CQ302" t="inlineStr">
        <is>
          <t>conta de títulos gerida pelo banco central, na qual as instituições de crédito podem depositar títulos adequados para garantir operações do banco central.</t>
        </is>
      </c>
      <c r="CR302" t="inlineStr">
        <is>
          <t>cont de valori mobiliare gestionat de un DCIVM, un DCVM sau o BCN în care instituțiile de credit pot plasa valori mobiliare eligibile pentru operațiunile de creditare din Eurosistem</t>
        </is>
      </c>
      <c r="CS302" t="inlineStr">
        <is>
          <t>účet cenných papierov vedený centrálnou bankou, na ktorý môže úverová inštitúcia ukladať cenné papiere, ktoré považuje za akceptovateľné pre zaistenie operácií centrálnej banky</t>
        </is>
      </c>
      <c r="CT302" t="inlineStr">
        <is>
          <t/>
        </is>
      </c>
      <c r="CU302" t="inlineStr">
        <is>
          <t>"Ett värdepapperskonto som förvaltas av centralbanken där kreditinstitut kan placera värdepapper som kan användas som säkerheter vid centralbankstransaktioner."</t>
        </is>
      </c>
    </row>
    <row r="303">
      <c r="A303" s="1" t="str">
        <f>HYPERLINK("https://iate.europa.eu/entry/result/311085/all", "311085")</f>
        <v>311085</v>
      </c>
      <c r="B303" t="inlineStr">
        <is>
          <t>BUSINESS AND COMPETITION;FINANCE;EUROPEAN UNION</t>
        </is>
      </c>
      <c r="C303" t="inlineStr">
        <is>
          <t>BUSINESS AND COMPETITION|legal form of organisations|organisation;FINANCE|financial institutions and credit;FINANCE;EUROPEAN UNION|European construction|European Union</t>
        </is>
      </c>
      <c r="D303" t="inlineStr">
        <is>
          <t/>
        </is>
      </c>
      <c r="E303" t="inlineStr">
        <is>
          <t/>
        </is>
      </c>
      <c r="F303" t="inlineStr">
        <is>
          <t/>
        </is>
      </c>
      <c r="G303" t="inlineStr">
        <is>
          <t/>
        </is>
      </c>
      <c r="H303" t="inlineStr">
        <is>
          <t/>
        </is>
      </c>
      <c r="I303" t="inlineStr">
        <is>
          <t/>
        </is>
      </c>
      <c r="J303" t="inlineStr">
        <is>
          <t/>
        </is>
      </c>
      <c r="K303" t="inlineStr">
        <is>
          <t/>
        </is>
      </c>
      <c r="L303" t="inlineStr">
        <is>
          <t/>
        </is>
      </c>
      <c r="M303" t="inlineStr">
        <is>
          <t>EU-Bankenvereinigung|Europäischer Bankenverband</t>
        </is>
      </c>
      <c r="N303" t="inlineStr">
        <is>
          <t>1|1</t>
        </is>
      </c>
      <c r="O303" t="inlineStr">
        <is>
          <t>|</t>
        </is>
      </c>
      <c r="P303" t="inlineStr">
        <is>
          <t>EBF|Ομοσπονδία Ευρωπαϊκών Τραπεζών</t>
        </is>
      </c>
      <c r="Q303" t="inlineStr">
        <is>
          <t>3|3</t>
        </is>
      </c>
      <c r="R303" t="inlineStr">
        <is>
          <t>|</t>
        </is>
      </c>
      <c r="S303" t="inlineStr">
        <is>
          <t>EBF|European Banking Federation</t>
        </is>
      </c>
      <c r="T303" t="inlineStr">
        <is>
          <t>3|3</t>
        </is>
      </c>
      <c r="U303" t="inlineStr">
        <is>
          <t>|</t>
        </is>
      </c>
      <c r="V303" t="inlineStr">
        <is>
          <t>Federación Bancaria Europea</t>
        </is>
      </c>
      <c r="W303" t="inlineStr">
        <is>
          <t>1</t>
        </is>
      </c>
      <c r="X303" t="inlineStr">
        <is>
          <t/>
        </is>
      </c>
      <c r="Y303" t="inlineStr">
        <is>
          <t/>
        </is>
      </c>
      <c r="Z303" t="inlineStr">
        <is>
          <t/>
        </is>
      </c>
      <c r="AA303" t="inlineStr">
        <is>
          <t/>
        </is>
      </c>
      <c r="AB303" t="inlineStr">
        <is>
          <t>Euroopan pankkiyhdistysten liitto|EBF</t>
        </is>
      </c>
      <c r="AC303" t="inlineStr">
        <is>
          <t>3|2</t>
        </is>
      </c>
      <c r="AD303" t="inlineStr">
        <is>
          <t>|</t>
        </is>
      </c>
      <c r="AE303" t="inlineStr">
        <is>
          <t>Fédération bancaire de l'Union européenne|FBE|Fédération bancaire européenne</t>
        </is>
      </c>
      <c r="AF303" t="inlineStr">
        <is>
          <t>1|1|1</t>
        </is>
      </c>
      <c r="AG303" t="inlineStr">
        <is>
          <t>||</t>
        </is>
      </c>
      <c r="AH303" t="inlineStr">
        <is>
          <t/>
        </is>
      </c>
      <c r="AI303" t="inlineStr">
        <is>
          <t/>
        </is>
      </c>
      <c r="AJ303" t="inlineStr">
        <is>
          <t/>
        </is>
      </c>
      <c r="AK303" t="inlineStr">
        <is>
          <t/>
        </is>
      </c>
      <c r="AL303" t="inlineStr">
        <is>
          <t/>
        </is>
      </c>
      <c r="AM303" t="inlineStr">
        <is>
          <t/>
        </is>
      </c>
      <c r="AN303" t="inlineStr">
        <is>
          <t/>
        </is>
      </c>
      <c r="AO303" t="inlineStr">
        <is>
          <t/>
        </is>
      </c>
      <c r="AP303" t="inlineStr">
        <is>
          <t/>
        </is>
      </c>
      <c r="AQ303" t="inlineStr">
        <is>
          <t>FBE|Federazione bancaria europea</t>
        </is>
      </c>
      <c r="AR303" t="inlineStr">
        <is>
          <t>3|3</t>
        </is>
      </c>
      <c r="AS303" t="inlineStr">
        <is>
          <t>|</t>
        </is>
      </c>
      <c r="AT303" t="inlineStr">
        <is>
          <t/>
        </is>
      </c>
      <c r="AU303" t="inlineStr">
        <is>
          <t/>
        </is>
      </c>
      <c r="AV303" t="inlineStr">
        <is>
          <t/>
        </is>
      </c>
      <c r="AW303" t="inlineStr">
        <is>
          <t/>
        </is>
      </c>
      <c r="AX303" t="inlineStr">
        <is>
          <t/>
        </is>
      </c>
      <c r="AY303" t="inlineStr">
        <is>
          <t/>
        </is>
      </c>
      <c r="AZ303" t="inlineStr">
        <is>
          <t/>
        </is>
      </c>
      <c r="BA303" t="inlineStr">
        <is>
          <t/>
        </is>
      </c>
      <c r="BB303" t="inlineStr">
        <is>
          <t/>
        </is>
      </c>
      <c r="BC303" t="inlineStr">
        <is>
          <t>Europese Federatie van banken|Federatie van banken in de Europese Unie</t>
        </is>
      </c>
      <c r="BD303" t="inlineStr">
        <is>
          <t>1|2</t>
        </is>
      </c>
      <c r="BE303" t="inlineStr">
        <is>
          <t>|</t>
        </is>
      </c>
      <c r="BF303" t="inlineStr">
        <is>
          <t>Europejska Federacja Bankowa</t>
        </is>
      </c>
      <c r="BG303" t="inlineStr">
        <is>
          <t>2</t>
        </is>
      </c>
      <c r="BH303" t="inlineStr">
        <is>
          <t/>
        </is>
      </c>
      <c r="BI303" t="inlineStr">
        <is>
          <t>Federação Bancária Europeia</t>
        </is>
      </c>
      <c r="BJ303" t="inlineStr">
        <is>
          <t>3</t>
        </is>
      </c>
      <c r="BK303" t="inlineStr">
        <is>
          <t/>
        </is>
      </c>
      <c r="BL303" t="inlineStr">
        <is>
          <t/>
        </is>
      </c>
      <c r="BM303" t="inlineStr">
        <is>
          <t/>
        </is>
      </c>
      <c r="BN303" t="inlineStr">
        <is>
          <t/>
        </is>
      </c>
      <c r="BO303" t="inlineStr">
        <is>
          <t>EBF|Európska banková federácia</t>
        </is>
      </c>
      <c r="BP303" t="inlineStr">
        <is>
          <t>3|3</t>
        </is>
      </c>
      <c r="BQ303" t="inlineStr">
        <is>
          <t>|</t>
        </is>
      </c>
      <c r="BR303" t="inlineStr">
        <is>
          <t>Evropsko bančno združenje|Evropska bančna federacija</t>
        </is>
      </c>
      <c r="BS303" t="inlineStr">
        <is>
          <t>3|3</t>
        </is>
      </c>
      <c r="BT303" t="inlineStr">
        <is>
          <t>|preferred</t>
        </is>
      </c>
      <c r="BU303" t="inlineStr">
        <is>
          <t>Europeiska bankförbundet</t>
        </is>
      </c>
      <c r="BV303" t="inlineStr">
        <is>
          <t>1</t>
        </is>
      </c>
      <c r="BW303" t="inlineStr">
        <is>
          <t/>
        </is>
      </c>
      <c r="BX303" t="inlineStr">
        <is>
          <t/>
        </is>
      </c>
      <c r="BY303" t="inlineStr">
        <is>
          <t/>
        </is>
      </c>
      <c r="BZ303" t="inlineStr">
        <is>
          <t/>
        </is>
      </c>
      <c r="CA303" t="inlineStr">
        <is>
          <t/>
        </is>
      </c>
      <c r="CB303" t="inlineStr">
        <is>
          <t/>
        </is>
      </c>
      <c r="CC303" t="inlineStr">
        <is>
          <t>the voice of the European banking sector, uniting 32 national banking associations in Europe that together represent some 3,500 banks – large and small, wholesale and retail, local and international – employing about two million people</t>
        </is>
      </c>
      <c r="CD303" t="inlineStr">
        <is>
          <t/>
        </is>
      </c>
      <c r="CE303" t="inlineStr">
        <is>
          <t/>
        </is>
      </c>
      <c r="CF303" t="inlineStr">
        <is>
          <t/>
        </is>
      </c>
      <c r="CG303" t="inlineStr">
        <is>
          <t/>
        </is>
      </c>
      <c r="CH303" t="inlineStr">
        <is>
          <t/>
        </is>
      </c>
      <c r="CI303" t="inlineStr">
        <is>
          <t/>
        </is>
      </c>
      <c r="CJ303" t="inlineStr">
        <is>
          <t/>
        </is>
      </c>
      <c r="CK303" t="inlineStr">
        <is>
          <t>federazione che riunisce le banche dell'Unione europea e
quelle dei paesi dell'EFTA con l'intento di garantire il corretto funzionamento
del sistema bancario europeo</t>
        </is>
      </c>
      <c r="CL303" t="inlineStr">
        <is>
          <t/>
        </is>
      </c>
      <c r="CM303" t="inlineStr">
        <is>
          <t/>
        </is>
      </c>
      <c r="CN303" t="inlineStr">
        <is>
          <t/>
        </is>
      </c>
      <c r="CO303" t="inlineStr">
        <is>
          <t/>
        </is>
      </c>
      <c r="CP303" t="inlineStr">
        <is>
          <t>związek funkcjonujący od 1960 roku, reprezentuje ponad 5 tysięcy dużych i małych banków europejskich, zrzeszonych w 29 narodowych asocjacjach. Spotkania Komitetu Wykonawczego odbywają się raz na kwartał w Brukseli, zdarza się jednak, że sporadycznie organizują je narodowe asocjacje.</t>
        </is>
      </c>
      <c r="CQ303" t="inlineStr">
        <is>
          <t/>
        </is>
      </c>
      <c r="CR303" t="inlineStr">
        <is>
          <t/>
        </is>
      </c>
      <c r="CS303" t="inlineStr">
        <is>
          <t/>
        </is>
      </c>
      <c r="CT303" t="inlineStr">
        <is>
          <t>evropska zveza 32 nacionalnih
bančnih združenj, ki zastopa približno 3500 evropskih bank z 2 milijonoma zaposlenih</t>
        </is>
      </c>
      <c r="CU303" t="inlineStr">
        <is>
          <t/>
        </is>
      </c>
    </row>
    <row r="304">
      <c r="A304" s="1" t="str">
        <f>HYPERLINK("https://iate.europa.eu/entry/result/112571/all", "112571")</f>
        <v>112571</v>
      </c>
      <c r="B304" t="inlineStr">
        <is>
          <t>INDUSTRY</t>
        </is>
      </c>
      <c r="C304" t="inlineStr">
        <is>
          <t>INDUSTRY|industrial structures and policy</t>
        </is>
      </c>
      <c r="D304" t="inlineStr">
        <is>
          <t/>
        </is>
      </c>
      <c r="E304" t="inlineStr">
        <is>
          <t/>
        </is>
      </c>
      <c r="F304" t="inlineStr">
        <is>
          <t/>
        </is>
      </c>
      <c r="G304" t="inlineStr">
        <is>
          <t/>
        </is>
      </c>
      <c r="H304" t="inlineStr">
        <is>
          <t/>
        </is>
      </c>
      <c r="I304" t="inlineStr">
        <is>
          <t/>
        </is>
      </c>
      <c r="J304" t="inlineStr">
        <is>
          <t>håndværksvirksomhed</t>
        </is>
      </c>
      <c r="K304" t="inlineStr">
        <is>
          <t>3</t>
        </is>
      </c>
      <c r="L304" t="inlineStr">
        <is>
          <t/>
        </is>
      </c>
      <c r="M304" t="inlineStr">
        <is>
          <t>Handwerk</t>
        </is>
      </c>
      <c r="N304" t="inlineStr">
        <is>
          <t>3</t>
        </is>
      </c>
      <c r="O304" t="inlineStr">
        <is>
          <t/>
        </is>
      </c>
      <c r="P304" t="inlineStr">
        <is>
          <t>τομέας βιοτεχνίας</t>
        </is>
      </c>
      <c r="Q304" t="inlineStr">
        <is>
          <t>3</t>
        </is>
      </c>
      <c r="R304" t="inlineStr">
        <is>
          <t/>
        </is>
      </c>
      <c r="S304" t="inlineStr">
        <is>
          <t>handicraft industry|handicrafts sector|handicrafts industry|craft industry|craft sector|crafts sector|crafts industry|handicraft sector</t>
        </is>
      </c>
      <c r="T304" t="inlineStr">
        <is>
          <t>3|1|1|3|1|1|1|1</t>
        </is>
      </c>
      <c r="U304" t="inlineStr">
        <is>
          <t>|||||||</t>
        </is>
      </c>
      <c r="V304" t="inlineStr">
        <is>
          <t>sector artesanal|artesanía|industria artesanal</t>
        </is>
      </c>
      <c r="W304" t="inlineStr">
        <is>
          <t>3|3|3</t>
        </is>
      </c>
      <c r="X304" t="inlineStr">
        <is>
          <t>||</t>
        </is>
      </c>
      <c r="Y304" t="inlineStr">
        <is>
          <t/>
        </is>
      </c>
      <c r="Z304" t="inlineStr">
        <is>
          <t/>
        </is>
      </c>
      <c r="AA304" t="inlineStr">
        <is>
          <t/>
        </is>
      </c>
      <c r="AB304" t="inlineStr">
        <is>
          <t>käsiteollisuus</t>
        </is>
      </c>
      <c r="AC304" t="inlineStr">
        <is>
          <t>3</t>
        </is>
      </c>
      <c r="AD304" t="inlineStr">
        <is>
          <t/>
        </is>
      </c>
      <c r="AE304" t="inlineStr">
        <is>
          <t>artisanat|secteur de l'artisanat</t>
        </is>
      </c>
      <c r="AF304" t="inlineStr">
        <is>
          <t>2|3</t>
        </is>
      </c>
      <c r="AG304" t="inlineStr">
        <is>
          <t>|</t>
        </is>
      </c>
      <c r="AH304" t="inlineStr">
        <is>
          <t/>
        </is>
      </c>
      <c r="AI304" t="inlineStr">
        <is>
          <t/>
        </is>
      </c>
      <c r="AJ304" t="inlineStr">
        <is>
          <t/>
        </is>
      </c>
      <c r="AK304" t="inlineStr">
        <is>
          <t/>
        </is>
      </c>
      <c r="AL304" t="inlineStr">
        <is>
          <t/>
        </is>
      </c>
      <c r="AM304" t="inlineStr">
        <is>
          <t/>
        </is>
      </c>
      <c r="AN304" t="inlineStr">
        <is>
          <t/>
        </is>
      </c>
      <c r="AO304" t="inlineStr">
        <is>
          <t/>
        </is>
      </c>
      <c r="AP304" t="inlineStr">
        <is>
          <t/>
        </is>
      </c>
      <c r="AQ304" t="inlineStr">
        <is>
          <t>settore dell'artigianato|industria dell'artigianato</t>
        </is>
      </c>
      <c r="AR304" t="inlineStr">
        <is>
          <t>3|3</t>
        </is>
      </c>
      <c r="AS304" t="inlineStr">
        <is>
          <t>|</t>
        </is>
      </c>
      <c r="AT304" t="inlineStr">
        <is>
          <t/>
        </is>
      </c>
      <c r="AU304" t="inlineStr">
        <is>
          <t/>
        </is>
      </c>
      <c r="AV304" t="inlineStr">
        <is>
          <t/>
        </is>
      </c>
      <c r="AW304" t="inlineStr">
        <is>
          <t/>
        </is>
      </c>
      <c r="AX304" t="inlineStr">
        <is>
          <t/>
        </is>
      </c>
      <c r="AY304" t="inlineStr">
        <is>
          <t/>
        </is>
      </c>
      <c r="AZ304" t="inlineStr">
        <is>
          <t/>
        </is>
      </c>
      <c r="BA304" t="inlineStr">
        <is>
          <t/>
        </is>
      </c>
      <c r="BB304" t="inlineStr">
        <is>
          <t/>
        </is>
      </c>
      <c r="BC304" t="inlineStr">
        <is>
          <t>ambachtelijke sector|ambachtssector</t>
        </is>
      </c>
      <c r="BD304" t="inlineStr">
        <is>
          <t>2|2</t>
        </is>
      </c>
      <c r="BE304" t="inlineStr">
        <is>
          <t>|</t>
        </is>
      </c>
      <c r="BF304" t="inlineStr">
        <is>
          <t/>
        </is>
      </c>
      <c r="BG304" t="inlineStr">
        <is>
          <t/>
        </is>
      </c>
      <c r="BH304" t="inlineStr">
        <is>
          <t/>
        </is>
      </c>
      <c r="BI304" t="inlineStr">
        <is>
          <t>indústria do artesanato</t>
        </is>
      </c>
      <c r="BJ304" t="inlineStr">
        <is>
          <t>3</t>
        </is>
      </c>
      <c r="BK304" t="inlineStr">
        <is>
          <t/>
        </is>
      </c>
      <c r="BL304" t="inlineStr">
        <is>
          <t/>
        </is>
      </c>
      <c r="BM304" t="inlineStr">
        <is>
          <t/>
        </is>
      </c>
      <c r="BN304" t="inlineStr">
        <is>
          <t/>
        </is>
      </c>
      <c r="BO304" t="inlineStr">
        <is>
          <t/>
        </is>
      </c>
      <c r="BP304" t="inlineStr">
        <is>
          <t/>
        </is>
      </c>
      <c r="BQ304" t="inlineStr">
        <is>
          <t/>
        </is>
      </c>
      <c r="BR304" t="inlineStr">
        <is>
          <t/>
        </is>
      </c>
      <c r="BS304" t="inlineStr">
        <is>
          <t/>
        </is>
      </c>
      <c r="BT304" t="inlineStr">
        <is>
          <t/>
        </is>
      </c>
      <c r="BU304" t="inlineStr">
        <is>
          <t>hantverkssektorn</t>
        </is>
      </c>
      <c r="BV304" t="inlineStr">
        <is>
          <t>3</t>
        </is>
      </c>
      <c r="BW304" t="inlineStr">
        <is>
          <t/>
        </is>
      </c>
      <c r="BX304" t="inlineStr">
        <is>
          <t/>
        </is>
      </c>
      <c r="BY304" t="inlineStr">
        <is>
          <t/>
        </is>
      </c>
      <c r="BZ304" t="inlineStr">
        <is>
          <t/>
        </is>
      </c>
      <c r="CA304" t="inlineStr">
        <is>
          <t>selbstständige Erwerbstätigkeit auf dem Gebiet der Be- und Verarbeitung von Stoffen sowie im Reparatur- und Dienstleistungsbereich</t>
        </is>
      </c>
      <c r="CB304" t="inlineStr">
        <is>
          <t/>
        </is>
      </c>
      <c r="CC304" t="inlineStr">
        <is>
          <t>artisans and businesses engaged in the design, creation, distribution and sale of handmade products</t>
        </is>
      </c>
      <c r="CD304" t="inlineStr">
        <is>
          <t>Conjunto de actividades socio-económicas referidas a los oficios artísticos y tradicionales de creación, producción, transformación o reparación de bienes o servicios por medio de un proceso en el que la intervención personal constituye un factor predominante, con el fin de lograr un resultado final individualizado.</t>
        </is>
      </c>
      <c r="CE304" t="inlineStr">
        <is>
          <t/>
        </is>
      </c>
      <c r="CF304" t="inlineStr">
        <is>
          <t>"eril. (pienimittaisesta) tuotanto- yms. toiminnasta, jossa ammatinharjoittaja (apulaisineen) tav. tekee työn alusta loppuun"</t>
        </is>
      </c>
      <c r="CG304" t="inlineStr">
        <is>
          <t>secteur regroupant les personnes physiques ou morales actives dans la production, la transformation, la réparation, la restauration d'objets, la prestation de services dont les activités présentent des aspects essentiellement manuels</t>
        </is>
      </c>
      <c r="CH304" t="inlineStr">
        <is>
          <t/>
        </is>
      </c>
      <c r="CI304" t="inlineStr">
        <is>
          <t/>
        </is>
      </c>
      <c r="CJ304" t="inlineStr">
        <is>
          <t/>
        </is>
      </c>
      <c r="CK304" t="inlineStr">
        <is>
          <t/>
        </is>
      </c>
      <c r="CL304" t="inlineStr">
        <is>
          <t/>
        </is>
      </c>
      <c r="CM304" t="inlineStr">
        <is>
          <t/>
        </is>
      </c>
      <c r="CN304" t="inlineStr">
        <is>
          <t/>
        </is>
      </c>
      <c r="CO304" t="inlineStr">
        <is>
          <t/>
        </is>
      </c>
      <c r="CP304" t="inlineStr">
        <is>
          <t/>
        </is>
      </c>
      <c r="CQ304" t="inlineStr">
        <is>
          <t/>
        </is>
      </c>
      <c r="CR304" t="inlineStr">
        <is>
          <t/>
        </is>
      </c>
      <c r="CS304" t="inlineStr">
        <is>
          <t/>
        </is>
      </c>
      <c r="CT304" t="inlineStr">
        <is>
          <t/>
        </is>
      </c>
      <c r="CU304" t="inlineStr">
        <is>
          <t>den sektor som omfattar hantverkare och hantverksföretag</t>
        </is>
      </c>
    </row>
    <row r="305">
      <c r="A305" s="1" t="str">
        <f>HYPERLINK("https://iate.europa.eu/entry/result/1127589/all", "1127589")</f>
        <v>1127589</v>
      </c>
      <c r="B305" t="inlineStr">
        <is>
          <t>FINANCE</t>
        </is>
      </c>
      <c r="C305" t="inlineStr">
        <is>
          <t>FINANCE</t>
        </is>
      </c>
      <c r="D305" t="inlineStr">
        <is>
          <t>минимален процент на възвращаемост</t>
        </is>
      </c>
      <c r="E305" t="inlineStr">
        <is>
          <t>3</t>
        </is>
      </c>
      <c r="F305" t="inlineStr">
        <is>
          <t/>
        </is>
      </c>
      <c r="G305" t="inlineStr">
        <is>
          <t/>
        </is>
      </c>
      <c r="H305" t="inlineStr">
        <is>
          <t/>
        </is>
      </c>
      <c r="I305" t="inlineStr">
        <is>
          <t/>
        </is>
      </c>
      <c r="J305" t="inlineStr">
        <is>
          <t>kritisk rente|kritisk afkast</t>
        </is>
      </c>
      <c r="K305" t="inlineStr">
        <is>
          <t>3|3</t>
        </is>
      </c>
      <c r="L305" t="inlineStr">
        <is>
          <t>|</t>
        </is>
      </c>
      <c r="M305" t="inlineStr">
        <is>
          <t>Mindestrendite</t>
        </is>
      </c>
      <c r="N305" t="inlineStr">
        <is>
          <t>3</t>
        </is>
      </c>
      <c r="O305" t="inlineStr">
        <is>
          <t/>
        </is>
      </c>
      <c r="P305" t="inlineStr">
        <is>
          <t>ελάχιστη ποσοστιαία απόδοση</t>
        </is>
      </c>
      <c r="Q305" t="inlineStr">
        <is>
          <t>3</t>
        </is>
      </c>
      <c r="R305" t="inlineStr">
        <is>
          <t/>
        </is>
      </c>
      <c r="S305" t="inlineStr">
        <is>
          <t>hurdle rate</t>
        </is>
      </c>
      <c r="T305" t="inlineStr">
        <is>
          <t>3</t>
        </is>
      </c>
      <c r="U305" t="inlineStr">
        <is>
          <t/>
        </is>
      </c>
      <c r="V305" t="inlineStr">
        <is>
          <t>tasa crítica de rentabilidad</t>
        </is>
      </c>
      <c r="W305" t="inlineStr">
        <is>
          <t>3</t>
        </is>
      </c>
      <c r="X305" t="inlineStr">
        <is>
          <t/>
        </is>
      </c>
      <c r="Y305" t="inlineStr">
        <is>
          <t/>
        </is>
      </c>
      <c r="Z305" t="inlineStr">
        <is>
          <t/>
        </is>
      </c>
      <c r="AA305" t="inlineStr">
        <is>
          <t/>
        </is>
      </c>
      <c r="AB305" t="inlineStr">
        <is>
          <t>kynnystuotto</t>
        </is>
      </c>
      <c r="AC305" t="inlineStr">
        <is>
          <t>3</t>
        </is>
      </c>
      <c r="AD305" t="inlineStr">
        <is>
          <t/>
        </is>
      </c>
      <c r="AE305" t="inlineStr">
        <is>
          <t>taux critique de rentabilité|taux de rendement exigé|taux de rendement minimal</t>
        </is>
      </c>
      <c r="AF305" t="inlineStr">
        <is>
          <t>3|3|3</t>
        </is>
      </c>
      <c r="AG305" t="inlineStr">
        <is>
          <t>||</t>
        </is>
      </c>
      <c r="AH305" t="inlineStr">
        <is>
          <t>íosráta toraidh</t>
        </is>
      </c>
      <c r="AI305" t="inlineStr">
        <is>
          <t>3</t>
        </is>
      </c>
      <c r="AJ305" t="inlineStr">
        <is>
          <t/>
        </is>
      </c>
      <c r="AK305" t="inlineStr">
        <is>
          <t/>
        </is>
      </c>
      <c r="AL305" t="inlineStr">
        <is>
          <t/>
        </is>
      </c>
      <c r="AM305" t="inlineStr">
        <is>
          <t/>
        </is>
      </c>
      <c r="AN305" t="inlineStr">
        <is>
          <t>elvárt hozam</t>
        </is>
      </c>
      <c r="AO305" t="inlineStr">
        <is>
          <t>3</t>
        </is>
      </c>
      <c r="AP305" t="inlineStr">
        <is>
          <t/>
        </is>
      </c>
      <c r="AQ305" t="inlineStr">
        <is>
          <t>tasso minimo di rendimento finanziario</t>
        </is>
      </c>
      <c r="AR305" t="inlineStr">
        <is>
          <t>2</t>
        </is>
      </c>
      <c r="AS305" t="inlineStr">
        <is>
          <t/>
        </is>
      </c>
      <c r="AT305" t="inlineStr">
        <is>
          <t/>
        </is>
      </c>
      <c r="AU305" t="inlineStr">
        <is>
          <t/>
        </is>
      </c>
      <c r="AV305" t="inlineStr">
        <is>
          <t/>
        </is>
      </c>
      <c r="AW305" t="inlineStr">
        <is>
          <t>robežlikme</t>
        </is>
      </c>
      <c r="AX305" t="inlineStr">
        <is>
          <t>2</t>
        </is>
      </c>
      <c r="AY305" t="inlineStr">
        <is>
          <t/>
        </is>
      </c>
      <c r="AZ305" t="inlineStr">
        <is>
          <t/>
        </is>
      </c>
      <c r="BA305" t="inlineStr">
        <is>
          <t/>
        </is>
      </c>
      <c r="BB305" t="inlineStr">
        <is>
          <t/>
        </is>
      </c>
      <c r="BC305" t="inlineStr">
        <is>
          <t/>
        </is>
      </c>
      <c r="BD305" t="inlineStr">
        <is>
          <t/>
        </is>
      </c>
      <c r="BE305" t="inlineStr">
        <is>
          <t/>
        </is>
      </c>
      <c r="BF305" t="inlineStr">
        <is>
          <t>stopa progowa</t>
        </is>
      </c>
      <c r="BG305" t="inlineStr">
        <is>
          <t>3</t>
        </is>
      </c>
      <c r="BH305" t="inlineStr">
        <is>
          <t/>
        </is>
      </c>
      <c r="BI305" t="inlineStr">
        <is>
          <t>taxa mínima de rendibilidade|taxa mínima</t>
        </is>
      </c>
      <c r="BJ305" t="inlineStr">
        <is>
          <t>3|3</t>
        </is>
      </c>
      <c r="BK305" t="inlineStr">
        <is>
          <t>|</t>
        </is>
      </c>
      <c r="BL305" t="inlineStr">
        <is>
          <t>prag minim acceptabil de rentabilitate</t>
        </is>
      </c>
      <c r="BM305" t="inlineStr">
        <is>
          <t>3</t>
        </is>
      </c>
      <c r="BN305" t="inlineStr">
        <is>
          <t/>
        </is>
      </c>
      <c r="BO305" t="inlineStr">
        <is>
          <t>minimálna miera návratnosti</t>
        </is>
      </c>
      <c r="BP305" t="inlineStr">
        <is>
          <t>3</t>
        </is>
      </c>
      <c r="BQ305" t="inlineStr">
        <is>
          <t/>
        </is>
      </c>
      <c r="BR305" t="inlineStr">
        <is>
          <t>minimalna stopnja donosa</t>
        </is>
      </c>
      <c r="BS305" t="inlineStr">
        <is>
          <t>3</t>
        </is>
      </c>
      <c r="BT305" t="inlineStr">
        <is>
          <t/>
        </is>
      </c>
      <c r="BU305" t="inlineStr">
        <is>
          <t>tröskelnivå</t>
        </is>
      </c>
      <c r="BV305" t="inlineStr">
        <is>
          <t>3</t>
        </is>
      </c>
      <c r="BW305" t="inlineStr">
        <is>
          <t/>
        </is>
      </c>
      <c r="BX305" t="inlineStr">
        <is>
          <t>минималният процент на възвращаемост на проект или инвестиция, изискван от управителя или инвеститора</t>
        </is>
      </c>
      <c r="BY305" t="inlineStr">
        <is>
          <t/>
        </is>
      </c>
      <c r="BZ305" t="inlineStr">
        <is>
          <t/>
        </is>
      </c>
      <c r="CA305" t="inlineStr">
        <is>
          <t>Rendite (Rentabilität), die eine Investition mindestens erwirtschaften soll</t>
        </is>
      </c>
      <c r="CB305" t="inlineStr">
        <is>
          <t/>
        </is>
      </c>
      <c r="CC305" t="inlineStr">
        <is>
          <t>minimum rate of return on a project or investment required by a manager or investor</t>
        </is>
      </c>
      <c r="CD305" t="inlineStr">
        <is>
          <t>Tasa de rendimiento mínimo de un proyecto que la persona encargada de
tomar decisiones está dispuesta a aceptar antes de comenzar un proyecto,
teniendo en cuenta su riesgo y el coste de oportunidad de renunciar a otros proyectos.</t>
        </is>
      </c>
      <c r="CE305" t="inlineStr">
        <is>
          <t/>
        </is>
      </c>
      <c r="CF305" t="inlineStr">
        <is>
          <t>rahastosijoittajille jaettava vuotuinen etuoikeutettu tuotto, joka rahaston on tuotettava sijoittajille ennen kuin hallinnointiyhtiö itse pääsee osalliseksi voitonjaosta</t>
        </is>
      </c>
      <c r="CG305" t="inlineStr">
        <is>
          <t>taux de rendement minimum exigé par une entreprise avant d’initier un projet</t>
        </is>
      </c>
      <c r="CH305" t="inlineStr">
        <is>
          <t/>
        </is>
      </c>
      <c r="CI305" t="inlineStr">
        <is>
          <t/>
        </is>
      </c>
      <c r="CJ305" t="inlineStr">
        <is>
          <t>az a belső megtérülési ráta, melyet az alapkezelőknek a befektetők számára biztosítaniuk kell ahhoz, hogy az átvitt jutalékukat (nyereségrészesedésüket) megkaphassák</t>
        </is>
      </c>
      <c r="CK305" t="inlineStr">
        <is>
          <t>rendimento minimo atteso dall’investitore</t>
        </is>
      </c>
      <c r="CL305" t="inlineStr">
        <is>
          <t/>
        </is>
      </c>
      <c r="CM305" t="inlineStr">
        <is>
          <t/>
        </is>
      </c>
      <c r="CN305" t="inlineStr">
        <is>
          <t/>
        </is>
      </c>
      <c r="CO305" t="inlineStr">
        <is>
          <t/>
        </is>
      </c>
      <c r="CP305" t="inlineStr">
        <is>
          <t>minimalna stopa zwrotu z inwestycji, która odzwierciedla oczekiwania akcjonariuszy uwzględniające ryzyko inwestowania na rynku akcji</t>
        </is>
      </c>
      <c r="CQ305" t="inlineStr">
        <is>
          <t/>
        </is>
      </c>
      <c r="CR305" t="inlineStr">
        <is>
          <t>rata minimă de rentabilitate necesară pentru un proiect sau o investiție, cerută de către un manager sau un investitor</t>
        </is>
      </c>
      <c r="CS305" t="inlineStr">
        <is>
          <t>nástroj, ktorý používajú spoločnosti v rozhodujúcich situáciách zahŕňajúcich väčšie úrovne rizika, a preto sa môžu líšiť v závislosti od rizika spojeného s projektmi</t>
        </is>
      </c>
      <c r="CT305" t="inlineStr">
        <is>
          <t/>
        </is>
      </c>
      <c r="CU305" t="inlineStr">
        <is>
          <t/>
        </is>
      </c>
    </row>
    <row r="306">
      <c r="A306" s="1" t="str">
        <f>HYPERLINK("https://iate.europa.eu/entry/result/3561548/all", "3561548")</f>
        <v>3561548</v>
      </c>
      <c r="B306" t="inlineStr">
        <is>
          <t>FINANCE</t>
        </is>
      </c>
      <c r="C306" t="inlineStr">
        <is>
          <t>FINANCE|financial institutions and credit</t>
        </is>
      </c>
      <c r="D306" t="inlineStr">
        <is>
          <t/>
        </is>
      </c>
      <c r="E306" t="inlineStr">
        <is>
          <t/>
        </is>
      </c>
      <c r="F306" t="inlineStr">
        <is>
          <t/>
        </is>
      </c>
      <c r="G306" t="inlineStr">
        <is>
          <t/>
        </is>
      </c>
      <c r="H306" t="inlineStr">
        <is>
          <t/>
        </is>
      </c>
      <c r="I306" t="inlineStr">
        <is>
          <t/>
        </is>
      </c>
      <c r="J306" t="inlineStr">
        <is>
          <t/>
        </is>
      </c>
      <c r="K306" t="inlineStr">
        <is>
          <t/>
        </is>
      </c>
      <c r="L306" t="inlineStr">
        <is>
          <t/>
        </is>
      </c>
      <c r="M306" t="inlineStr">
        <is>
          <t/>
        </is>
      </c>
      <c r="N306" t="inlineStr">
        <is>
          <t/>
        </is>
      </c>
      <c r="O306" t="inlineStr">
        <is>
          <t/>
        </is>
      </c>
      <c r="P306" t="inlineStr">
        <is>
          <t/>
        </is>
      </c>
      <c r="Q306" t="inlineStr">
        <is>
          <t/>
        </is>
      </c>
      <c r="R306" t="inlineStr">
        <is>
          <t/>
        </is>
      </c>
      <c r="S306" t="inlineStr">
        <is>
          <t>common reporting framework|COREP</t>
        </is>
      </c>
      <c r="T306" t="inlineStr">
        <is>
          <t>3|3</t>
        </is>
      </c>
      <c r="U306" t="inlineStr">
        <is>
          <t>|</t>
        </is>
      </c>
      <c r="V306" t="inlineStr">
        <is>
          <t/>
        </is>
      </c>
      <c r="W306" t="inlineStr">
        <is>
          <t/>
        </is>
      </c>
      <c r="X306" t="inlineStr">
        <is>
          <t/>
        </is>
      </c>
      <c r="Y306" t="inlineStr">
        <is>
          <t/>
        </is>
      </c>
      <c r="Z306" t="inlineStr">
        <is>
          <t/>
        </is>
      </c>
      <c r="AA306" t="inlineStr">
        <is>
          <t/>
        </is>
      </c>
      <c r="AB306" t="inlineStr">
        <is>
          <t>COREP-raportointikehikko|yhteinen COREP-raportointijärjestelmä|COREP-raportointikehys</t>
        </is>
      </c>
      <c r="AC306" t="inlineStr">
        <is>
          <t>3|3|3</t>
        </is>
      </c>
      <c r="AD306" t="inlineStr">
        <is>
          <t>||</t>
        </is>
      </c>
      <c r="AE306" t="inlineStr">
        <is>
          <t/>
        </is>
      </c>
      <c r="AF306" t="inlineStr">
        <is>
          <t/>
        </is>
      </c>
      <c r="AG306" t="inlineStr">
        <is>
          <t/>
        </is>
      </c>
      <c r="AH306" t="inlineStr">
        <is>
          <t/>
        </is>
      </c>
      <c r="AI306" t="inlineStr">
        <is>
          <t/>
        </is>
      </c>
      <c r="AJ306" t="inlineStr">
        <is>
          <t/>
        </is>
      </c>
      <c r="AK306" t="inlineStr">
        <is>
          <t/>
        </is>
      </c>
      <c r="AL306" t="inlineStr">
        <is>
          <t/>
        </is>
      </c>
      <c r="AM306" t="inlineStr">
        <is>
          <t/>
        </is>
      </c>
      <c r="AN306" t="inlineStr">
        <is>
          <t/>
        </is>
      </c>
      <c r="AO306" t="inlineStr">
        <is>
          <t/>
        </is>
      </c>
      <c r="AP306" t="inlineStr">
        <is>
          <t/>
        </is>
      </c>
      <c r="AQ306" t="inlineStr">
        <is>
          <t>quadro comune in materia di obblighi informativi</t>
        </is>
      </c>
      <c r="AR306" t="inlineStr">
        <is>
          <t>3</t>
        </is>
      </c>
      <c r="AS306" t="inlineStr">
        <is>
          <t/>
        </is>
      </c>
      <c r="AT306" t="inlineStr">
        <is>
          <t/>
        </is>
      </c>
      <c r="AU306" t="inlineStr">
        <is>
          <t/>
        </is>
      </c>
      <c r="AV306" t="inlineStr">
        <is>
          <t/>
        </is>
      </c>
      <c r="AW306" t="inlineStr">
        <is>
          <t/>
        </is>
      </c>
      <c r="AX306" t="inlineStr">
        <is>
          <t/>
        </is>
      </c>
      <c r="AY306" t="inlineStr">
        <is>
          <t/>
        </is>
      </c>
      <c r="AZ306" t="inlineStr">
        <is>
          <t/>
        </is>
      </c>
      <c r="BA306" t="inlineStr">
        <is>
          <t/>
        </is>
      </c>
      <c r="BB306" t="inlineStr">
        <is>
          <t/>
        </is>
      </c>
      <c r="BC306" t="inlineStr">
        <is>
          <t/>
        </is>
      </c>
      <c r="BD306" t="inlineStr">
        <is>
          <t/>
        </is>
      </c>
      <c r="BE306" t="inlineStr">
        <is>
          <t/>
        </is>
      </c>
      <c r="BF306" t="inlineStr">
        <is>
          <t/>
        </is>
      </c>
      <c r="BG306" t="inlineStr">
        <is>
          <t/>
        </is>
      </c>
      <c r="BH306" t="inlineStr">
        <is>
          <t/>
        </is>
      </c>
      <c r="BI306" t="inlineStr">
        <is>
          <t/>
        </is>
      </c>
      <c r="BJ306" t="inlineStr">
        <is>
          <t/>
        </is>
      </c>
      <c r="BK306" t="inlineStr">
        <is>
          <t/>
        </is>
      </c>
      <c r="BL306" t="inlineStr">
        <is>
          <t/>
        </is>
      </c>
      <c r="BM306" t="inlineStr">
        <is>
          <t/>
        </is>
      </c>
      <c r="BN306" t="inlineStr">
        <is>
          <t/>
        </is>
      </c>
      <c r="BO306" t="inlineStr">
        <is>
          <t/>
        </is>
      </c>
      <c r="BP306" t="inlineStr">
        <is>
          <t/>
        </is>
      </c>
      <c r="BQ306" t="inlineStr">
        <is>
          <t/>
        </is>
      </c>
      <c r="BR306" t="inlineStr">
        <is>
          <t/>
        </is>
      </c>
      <c r="BS306" t="inlineStr">
        <is>
          <t/>
        </is>
      </c>
      <c r="BT306" t="inlineStr">
        <is>
          <t/>
        </is>
      </c>
      <c r="BU306" t="inlineStr">
        <is>
          <t/>
        </is>
      </c>
      <c r="BV306" t="inlineStr">
        <is>
          <t/>
        </is>
      </c>
      <c r="BW306" t="inlineStr">
        <is>
          <t/>
        </is>
      </c>
      <c r="BX306" t="inlineStr">
        <is>
          <t/>
        </is>
      </c>
      <c r="BY306" t="inlineStr">
        <is>
          <t/>
        </is>
      </c>
      <c r="BZ306" t="inlineStr">
        <is>
          <t/>
        </is>
      </c>
      <c r="CA306" t="inlineStr">
        <is>
          <t/>
        </is>
      </c>
      <c r="CB306" t="inlineStr">
        <is>
          <t/>
        </is>
      </c>
      <c r="CC306" t="inlineStr">
        <is>
          <t>the standardized reporting framework issued by the European Banking Authority (EBA) for the Capital Requirements Directive reporting, covering credit risk, market risk, operational risk, own funds and capital adequacy ratios</t>
        </is>
      </c>
      <c r="CD306" t="inlineStr">
        <is>
          <t/>
        </is>
      </c>
      <c r="CE306" t="inlineStr">
        <is>
          <t/>
        </is>
      </c>
      <c r="CF306" t="inlineStr">
        <is>
          <t/>
        </is>
      </c>
      <c r="CG306" t="inlineStr">
        <is>
          <t/>
        </is>
      </c>
      <c r="CH306" t="inlineStr">
        <is>
          <t/>
        </is>
      </c>
      <c r="CI306" t="inlineStr">
        <is>
          <t/>
        </is>
      </c>
      <c r="CJ306" t="inlineStr">
        <is>
          <t/>
        </is>
      </c>
      <c r="CK306" t="inlineStr">
        <is>
          <t/>
        </is>
      </c>
      <c r="CL306" t="inlineStr">
        <is>
          <t/>
        </is>
      </c>
      <c r="CM306" t="inlineStr">
        <is>
          <t/>
        </is>
      </c>
      <c r="CN306" t="inlineStr">
        <is>
          <t/>
        </is>
      </c>
      <c r="CO306" t="inlineStr">
        <is>
          <t/>
        </is>
      </c>
      <c r="CP306" t="inlineStr">
        <is>
          <t/>
        </is>
      </c>
      <c r="CQ306" t="inlineStr">
        <is>
          <t/>
        </is>
      </c>
      <c r="CR306" t="inlineStr">
        <is>
          <t/>
        </is>
      </c>
      <c r="CS306" t="inlineStr">
        <is>
          <t/>
        </is>
      </c>
      <c r="CT306" t="inlineStr">
        <is>
          <t/>
        </is>
      </c>
      <c r="CU306" t="inlineStr">
        <is>
          <t/>
        </is>
      </c>
    </row>
    <row r="307">
      <c r="A307" s="1" t="str">
        <f>HYPERLINK("https://iate.europa.eu/entry/result/3562069/all", "3562069")</f>
        <v>3562069</v>
      </c>
      <c r="B307" t="inlineStr">
        <is>
          <t>FINANCE</t>
        </is>
      </c>
      <c r="C307" t="inlineStr">
        <is>
          <t>FINANCE|financial institutions and credit</t>
        </is>
      </c>
      <c r="D307" t="inlineStr">
        <is>
          <t>оценка на възможността за преструктуриране</t>
        </is>
      </c>
      <c r="E307" t="inlineStr">
        <is>
          <t>4</t>
        </is>
      </c>
      <c r="F307" t="inlineStr">
        <is>
          <t/>
        </is>
      </c>
      <c r="G307" t="inlineStr">
        <is>
          <t>posouzení způsobilosti k řešení krize</t>
        </is>
      </c>
      <c r="H307" t="inlineStr">
        <is>
          <t>3</t>
        </is>
      </c>
      <c r="I307" t="inlineStr">
        <is>
          <t/>
        </is>
      </c>
      <c r="J307" t="inlineStr">
        <is>
          <t>vurdering af afviklingsmulighederne</t>
        </is>
      </c>
      <c r="K307" t="inlineStr">
        <is>
          <t>3</t>
        </is>
      </c>
      <c r="L307" t="inlineStr">
        <is>
          <t/>
        </is>
      </c>
      <c r="M307" t="inlineStr">
        <is>
          <t>Bewertung der Abwicklungsfähigkeit</t>
        </is>
      </c>
      <c r="N307" t="inlineStr">
        <is>
          <t>3</t>
        </is>
      </c>
      <c r="O307" t="inlineStr">
        <is>
          <t/>
        </is>
      </c>
      <c r="P307" t="inlineStr">
        <is>
          <t>αξιολόγηση της δυνατότητας εξυγίανσης</t>
        </is>
      </c>
      <c r="Q307" t="inlineStr">
        <is>
          <t>3</t>
        </is>
      </c>
      <c r="R307" t="inlineStr">
        <is>
          <t/>
        </is>
      </c>
      <c r="S307" t="inlineStr">
        <is>
          <t>assessment of resolvability</t>
        </is>
      </c>
      <c r="T307" t="inlineStr">
        <is>
          <t>3</t>
        </is>
      </c>
      <c r="U307" t="inlineStr">
        <is>
          <t/>
        </is>
      </c>
      <c r="V307" t="inlineStr">
        <is>
          <t>evaluación de la resolubilidad</t>
        </is>
      </c>
      <c r="W307" t="inlineStr">
        <is>
          <t>3</t>
        </is>
      </c>
      <c r="X307" t="inlineStr">
        <is>
          <t/>
        </is>
      </c>
      <c r="Y307" t="inlineStr">
        <is>
          <t>kriisilahenduskõlblikkuse hindamine</t>
        </is>
      </c>
      <c r="Z307" t="inlineStr">
        <is>
          <t>3</t>
        </is>
      </c>
      <c r="AA307" t="inlineStr">
        <is>
          <t/>
        </is>
      </c>
      <c r="AB307" t="inlineStr">
        <is>
          <t>purkamismahdollisuuksien arviointi</t>
        </is>
      </c>
      <c r="AC307" t="inlineStr">
        <is>
          <t>3</t>
        </is>
      </c>
      <c r="AD307" t="inlineStr">
        <is>
          <t/>
        </is>
      </c>
      <c r="AE307" t="inlineStr">
        <is>
          <t>évaluation de (la) résolvabilité</t>
        </is>
      </c>
      <c r="AF307" t="inlineStr">
        <is>
          <t>3</t>
        </is>
      </c>
      <c r="AG307" t="inlineStr">
        <is>
          <t/>
        </is>
      </c>
      <c r="AH307" t="inlineStr">
        <is>
          <t>measúnú ar inréiteacht</t>
        </is>
      </c>
      <c r="AI307" t="inlineStr">
        <is>
          <t>3</t>
        </is>
      </c>
      <c r="AJ307" t="inlineStr">
        <is>
          <t/>
        </is>
      </c>
      <c r="AK307" t="inlineStr">
        <is>
          <t>procjena mogućnosti sanacije</t>
        </is>
      </c>
      <c r="AL307" t="inlineStr">
        <is>
          <t>3</t>
        </is>
      </c>
      <c r="AM307" t="inlineStr">
        <is>
          <t/>
        </is>
      </c>
      <c r="AN307" t="inlineStr">
        <is>
          <t>szanálhatóság értékelése</t>
        </is>
      </c>
      <c r="AO307" t="inlineStr">
        <is>
          <t>4</t>
        </is>
      </c>
      <c r="AP307" t="inlineStr">
        <is>
          <t/>
        </is>
      </c>
      <c r="AQ307" t="inlineStr">
        <is>
          <t>valutazione della possibilità di risoluzione</t>
        </is>
      </c>
      <c r="AR307" t="inlineStr">
        <is>
          <t>3</t>
        </is>
      </c>
      <c r="AS307" t="inlineStr">
        <is>
          <t/>
        </is>
      </c>
      <c r="AT307" t="inlineStr">
        <is>
          <t>pertvarkymo galimybių įvertinimas</t>
        </is>
      </c>
      <c r="AU307" t="inlineStr">
        <is>
          <t>3</t>
        </is>
      </c>
      <c r="AV307" t="inlineStr">
        <is>
          <t/>
        </is>
      </c>
      <c r="AW307" t="inlineStr">
        <is>
          <t>noregulējamības novērtējums</t>
        </is>
      </c>
      <c r="AX307" t="inlineStr">
        <is>
          <t>2</t>
        </is>
      </c>
      <c r="AY307" t="inlineStr">
        <is>
          <t/>
        </is>
      </c>
      <c r="AZ307" t="inlineStr">
        <is>
          <t>valutazzjoni tar-riżolvibbiltà</t>
        </is>
      </c>
      <c r="BA307" t="inlineStr">
        <is>
          <t>3</t>
        </is>
      </c>
      <c r="BB307" t="inlineStr">
        <is>
          <t/>
        </is>
      </c>
      <c r="BC307" t="inlineStr">
        <is>
          <t>beoordeling van de afwikkelbaarheid</t>
        </is>
      </c>
      <c r="BD307" t="inlineStr">
        <is>
          <t>3</t>
        </is>
      </c>
      <c r="BE307" t="inlineStr">
        <is>
          <t/>
        </is>
      </c>
      <c r="BF307" t="inlineStr">
        <is>
          <t>ocena możliwości przeprowadzenia skutecznej restrukturyzacji i uporządkowanej likwidacji instytucji</t>
        </is>
      </c>
      <c r="BG307" t="inlineStr">
        <is>
          <t>3</t>
        </is>
      </c>
      <c r="BH307" t="inlineStr">
        <is>
          <t/>
        </is>
      </c>
      <c r="BI307" t="inlineStr">
        <is>
          <t>avaliação da resolubilidade</t>
        </is>
      </c>
      <c r="BJ307" t="inlineStr">
        <is>
          <t>3</t>
        </is>
      </c>
      <c r="BK307" t="inlineStr">
        <is>
          <t/>
        </is>
      </c>
      <c r="BL307" t="inlineStr">
        <is>
          <t>evaluare a posibilității de rezoluție</t>
        </is>
      </c>
      <c r="BM307" t="inlineStr">
        <is>
          <t>3</t>
        </is>
      </c>
      <c r="BN307" t="inlineStr">
        <is>
          <t/>
        </is>
      </c>
      <c r="BO307" t="inlineStr">
        <is>
          <t>posúdenie riešiteľnosti krízovej situácie</t>
        </is>
      </c>
      <c r="BP307" t="inlineStr">
        <is>
          <t>3</t>
        </is>
      </c>
      <c r="BQ307" t="inlineStr">
        <is>
          <t/>
        </is>
      </c>
      <c r="BR307" t="inlineStr">
        <is>
          <t>ocena rešljivosti</t>
        </is>
      </c>
      <c r="BS307" t="inlineStr">
        <is>
          <t>3</t>
        </is>
      </c>
      <c r="BT307" t="inlineStr">
        <is>
          <t/>
        </is>
      </c>
      <c r="BU307" t="inlineStr">
        <is>
          <t>bedömning av möjligheten till resolution</t>
        </is>
      </c>
      <c r="BV307" t="inlineStr">
        <is>
          <t>3</t>
        </is>
      </c>
      <c r="BW307" t="inlineStr">
        <is>
          <t/>
        </is>
      </c>
      <c r="BX307" t="inlineStr">
        <is>
          <t>Оценка до каква степен дадена институция или група може да бъде преструктурирана, без да се използва [...] а) извънредна публична финансова подкрепа, освен използването на средства от Фонда, създаден в съответствие с член 67 (от Регламент (ЕС) № 806/2014); б) извънредно ликвидно улеснение от централната банка; или в) ликвидно улеснение от централната банка, което се предоставя при нестандартизирани условия за обезпечение, матуритет и лихвен процент.</t>
        </is>
      </c>
      <c r="BY307" t="inlineStr">
        <is>
          <t/>
        </is>
      </c>
      <c r="BZ307" t="inlineStr">
        <is>
          <t>vurdering af, i hvilket omfang et institut, som ikke er en del af en koncern, kan afvikles, eller vurdering af, i hvilket omfang koncerner kan afvikles</t>
        </is>
      </c>
      <c r="CA307" t="inlineStr">
        <is>
          <t>Bewertung, ob ein Kreditinstitut oder eine Finanzgruppe abwicklungsfähig ist</t>
        </is>
      </c>
      <c r="CB307" t="inlineStr">
        <is>
          <t/>
        </is>
      </c>
      <c r="CC307" t="inlineStr">
        <is>
          <t/>
        </is>
      </c>
      <c r="CD307" t="inlineStr">
        <is>
          <t>Evaluación que lleva a cabo
la autoridad de resolución preventiva a fin de determinar si puede procederse a
la liquidación de una entidad en el marco de un procedimiento concursal o a su
resolución de manera que no se produzcan consecuencias adversas significativas
para el sistema financiero y se garantice la continuidad de las funciones
esenciales desarrolladas por la entidad, así como de valorar si la resolución
podría llevarse a cabo sin la intervención de apoyo público.</t>
        </is>
      </c>
      <c r="CE307" t="inlineStr">
        <is>
          <t/>
        </is>
      </c>
      <c r="CF307" t="inlineStr">
        <is>
          <t/>
        </is>
      </c>
      <c r="CG307" t="inlineStr">
        <is>
          <t>évaluation d'un établissement, destinée à s'assurer d'une absorption adéquate des pertes et de la satisfaction de l'exigence minimale de fonds propres et de passifs éligibles pour garantir la possibilité pour l'autorité de résolution de résoudre la défaillance de l'établissement concerné</t>
        </is>
      </c>
      <c r="CH307" t="inlineStr">
        <is>
          <t/>
        </is>
      </c>
      <c r="CI307" t="inlineStr">
        <is>
          <t/>
        </is>
      </c>
      <c r="CJ307" t="inlineStr">
        <is>
          <t/>
        </is>
      </c>
      <c r="CK307" t="inlineStr">
        <is>
          <t>valutazione di eventuali impedimenti alla possibilità di risoluzione ordinata [ &lt;a href="/entry/result/3547790/all" id="ENTRY_TO_ENTRY_CONVERTER" target="_blank"&gt;IATE:3547790&lt;/a&gt; ] di enti finanziari in dissesto</t>
        </is>
      </c>
      <c r="CL307" t="inlineStr">
        <is>
          <t/>
        </is>
      </c>
      <c r="CM307" t="inlineStr">
        <is>
          <t/>
        </is>
      </c>
      <c r="CN307" t="inlineStr">
        <is>
          <t>valutazzjoni ta' istituzzjoni jew grupp li għandha tiżgura li hemm biżżejjed kapaċità għall-assorbiment tat-telf għal strateġija ta’ riżoluzzjoni kredibbli ġewwa l-istituzzjoni innifisha jew il-grupp innifsu</t>
        </is>
      </c>
      <c r="CO307" t="inlineStr">
        <is>
          <t/>
        </is>
      </c>
      <c r="CP307" t="inlineStr">
        <is>
          <t>ocena, na ile możliwe jest przeprowadzenie skutecznej restrukturyzacji i uporządkowanej likwidacji instytucji nienależącej do grupy bez zakładania żadnego z następujących elementów:&lt;br&gt;a) żadnego nadzwyczajnego publicznego wsparcia finansowego poza wykorzystaniem mechanizmów finansowania ustanowionych zgodnie z art. 100;&lt;br&gt;b) żadnego awaryjnego wsparcia płynnościowego udzielanego przez bank centralny;&lt;br&gt;c) żadnego wsparcia płynności udzielanego przez bank centralny na niestandardowych warunkach dotyczących zabezpieczenia, terminu lub stóp procentowych.</t>
        </is>
      </c>
      <c r="CQ307" t="inlineStr">
        <is>
          <t>Avaliação, feita por uma &lt;i&gt;&lt;b&gt;autoridade de resolução&lt;/b&gt;&lt;/i&gt; [ &lt;a href="/entry/result/3527925/all" id="ENTRY_TO_ENTRY_CONVERTER" target="_blank"&gt;IATE:3527925&lt;/a&gt; ] à resolubilidade [ &lt;a href="/entry/result/3547790/all" id="ENTRY_TO_ENTRY_CONVERTER" target="_blank"&gt;IATE:3547790&lt;/a&gt; ] de uma instituição financeira ou de um grupo sem o recurso a apoio financeiro público extraordinário ou a assistência sob a forma de liquidez da parte de um banco central, evitando efeitos negativos significativos no sistema financeiro e tendo em vista assegurar a continuidade das suas funções críticas.</t>
        </is>
      </c>
      <c r="CR307" t="inlineStr">
        <is>
          <t>identificarea obstacolelor
majore în calea posibilității de rezoluție</t>
        </is>
      </c>
      <c r="CS307" t="inlineStr">
        <is>
          <t>posúdenie na účely zistenia všetkých prekážok, ktoré by mohli zabraňovať riadnemu riešeniu krízovej situácie a ktoré by prakticky znemožnili odhadnúť jeho dôsledky na systém</t>
        </is>
      </c>
      <c r="CT307" t="inlineStr">
        <is>
          <t/>
        </is>
      </c>
      <c r="CU307" t="inlineStr">
        <is>
          <t/>
        </is>
      </c>
    </row>
    <row r="308">
      <c r="A308" s="1" t="str">
        <f>HYPERLINK("https://iate.europa.eu/entry/result/916262/all", "916262")</f>
        <v>916262</v>
      </c>
      <c r="B308" t="inlineStr">
        <is>
          <t>ECONOMICS</t>
        </is>
      </c>
      <c r="C308" t="inlineStr">
        <is>
          <t>ECONOMICS</t>
        </is>
      </c>
      <c r="D308" t="inlineStr">
        <is>
          <t/>
        </is>
      </c>
      <c r="E308" t="inlineStr">
        <is>
          <t/>
        </is>
      </c>
      <c r="F308" t="inlineStr">
        <is>
          <t/>
        </is>
      </c>
      <c r="G308" t="inlineStr">
        <is>
          <t/>
        </is>
      </c>
      <c r="H308" t="inlineStr">
        <is>
          <t/>
        </is>
      </c>
      <c r="I308" t="inlineStr">
        <is>
          <t/>
        </is>
      </c>
      <c r="J308" t="inlineStr">
        <is>
          <t/>
        </is>
      </c>
      <c r="K308" t="inlineStr">
        <is>
          <t/>
        </is>
      </c>
      <c r="L308" t="inlineStr">
        <is>
          <t/>
        </is>
      </c>
      <c r="M308" t="inlineStr">
        <is>
          <t/>
        </is>
      </c>
      <c r="N308" t="inlineStr">
        <is>
          <t/>
        </is>
      </c>
      <c r="O308" t="inlineStr">
        <is>
          <t/>
        </is>
      </c>
      <c r="P308" t="inlineStr">
        <is>
          <t>σε ευρώ</t>
        </is>
      </c>
      <c r="Q308" t="inlineStr">
        <is>
          <t>3</t>
        </is>
      </c>
      <c r="R308" t="inlineStr">
        <is>
          <t/>
        </is>
      </c>
      <c r="S308" t="inlineStr">
        <is>
          <t>denominated in euros|euro-denominated</t>
        </is>
      </c>
      <c r="T308" t="inlineStr">
        <is>
          <t>3|3</t>
        </is>
      </c>
      <c r="U308" t="inlineStr">
        <is>
          <t>|</t>
        </is>
      </c>
      <c r="V308" t="inlineStr">
        <is>
          <t>denominado en euros</t>
        </is>
      </c>
      <c r="W308" t="inlineStr">
        <is>
          <t>3</t>
        </is>
      </c>
      <c r="X308" t="inlineStr">
        <is>
          <t/>
        </is>
      </c>
      <c r="Y308" t="inlineStr">
        <is>
          <t/>
        </is>
      </c>
      <c r="Z308" t="inlineStr">
        <is>
          <t/>
        </is>
      </c>
      <c r="AA308" t="inlineStr">
        <is>
          <t/>
        </is>
      </c>
      <c r="AB308" t="inlineStr">
        <is>
          <t>euromääräinen|euroina</t>
        </is>
      </c>
      <c r="AC308" t="inlineStr">
        <is>
          <t>2|2</t>
        </is>
      </c>
      <c r="AD308" t="inlineStr">
        <is>
          <t>|</t>
        </is>
      </c>
      <c r="AE308" t="inlineStr">
        <is>
          <t/>
        </is>
      </c>
      <c r="AF308" t="inlineStr">
        <is>
          <t/>
        </is>
      </c>
      <c r="AG308" t="inlineStr">
        <is>
          <t/>
        </is>
      </c>
      <c r="AH308" t="inlineStr">
        <is>
          <t/>
        </is>
      </c>
      <c r="AI308" t="inlineStr">
        <is>
          <t/>
        </is>
      </c>
      <c r="AJ308" t="inlineStr">
        <is>
          <t/>
        </is>
      </c>
      <c r="AK308" t="inlineStr">
        <is>
          <t/>
        </is>
      </c>
      <c r="AL308" t="inlineStr">
        <is>
          <t/>
        </is>
      </c>
      <c r="AM308" t="inlineStr">
        <is>
          <t/>
        </is>
      </c>
      <c r="AN308" t="inlineStr">
        <is>
          <t/>
        </is>
      </c>
      <c r="AO308" t="inlineStr">
        <is>
          <t/>
        </is>
      </c>
      <c r="AP308" t="inlineStr">
        <is>
          <t/>
        </is>
      </c>
      <c r="AQ308" t="inlineStr">
        <is>
          <t>denominato in euro</t>
        </is>
      </c>
      <c r="AR308" t="inlineStr">
        <is>
          <t>3</t>
        </is>
      </c>
      <c r="AS308" t="inlineStr">
        <is>
          <t/>
        </is>
      </c>
      <c r="AT308" t="inlineStr">
        <is>
          <t/>
        </is>
      </c>
      <c r="AU308" t="inlineStr">
        <is>
          <t/>
        </is>
      </c>
      <c r="AV308" t="inlineStr">
        <is>
          <t/>
        </is>
      </c>
      <c r="AW308" t="inlineStr">
        <is>
          <t/>
        </is>
      </c>
      <c r="AX308" t="inlineStr">
        <is>
          <t/>
        </is>
      </c>
      <c r="AY308" t="inlineStr">
        <is>
          <t/>
        </is>
      </c>
      <c r="AZ308" t="inlineStr">
        <is>
          <t/>
        </is>
      </c>
      <c r="BA308" t="inlineStr">
        <is>
          <t/>
        </is>
      </c>
      <c r="BB308" t="inlineStr">
        <is>
          <t/>
        </is>
      </c>
      <c r="BC308" t="inlineStr">
        <is>
          <t/>
        </is>
      </c>
      <c r="BD308" t="inlineStr">
        <is>
          <t/>
        </is>
      </c>
      <c r="BE308" t="inlineStr">
        <is>
          <t/>
        </is>
      </c>
      <c r="BF308" t="inlineStr">
        <is>
          <t>denominowany w euro</t>
        </is>
      </c>
      <c r="BG308" t="inlineStr">
        <is>
          <t>3</t>
        </is>
      </c>
      <c r="BH308" t="inlineStr">
        <is>
          <t/>
        </is>
      </c>
      <c r="BI308" t="inlineStr">
        <is>
          <t/>
        </is>
      </c>
      <c r="BJ308" t="inlineStr">
        <is>
          <t/>
        </is>
      </c>
      <c r="BK308" t="inlineStr">
        <is>
          <t/>
        </is>
      </c>
      <c r="BL308" t="inlineStr">
        <is>
          <t/>
        </is>
      </c>
      <c r="BM308" t="inlineStr">
        <is>
          <t/>
        </is>
      </c>
      <c r="BN308" t="inlineStr">
        <is>
          <t/>
        </is>
      </c>
      <c r="BO308" t="inlineStr">
        <is>
          <t/>
        </is>
      </c>
      <c r="BP308" t="inlineStr">
        <is>
          <t/>
        </is>
      </c>
      <c r="BQ308" t="inlineStr">
        <is>
          <t/>
        </is>
      </c>
      <c r="BR308" t="inlineStr">
        <is>
          <t>denominiran v eurih|izražen v eurih</t>
        </is>
      </c>
      <c r="BS308" t="inlineStr">
        <is>
          <t>3|2</t>
        </is>
      </c>
      <c r="BT308" t="inlineStr">
        <is>
          <t>|</t>
        </is>
      </c>
      <c r="BU308" t="inlineStr">
        <is>
          <t/>
        </is>
      </c>
      <c r="BV308" t="inlineStr">
        <is>
          <t/>
        </is>
      </c>
      <c r="BW308" t="inlineStr">
        <is>
          <t/>
        </is>
      </c>
      <c r="BX308" t="inlineStr">
        <is>
          <t/>
        </is>
      </c>
      <c r="BY308" t="inlineStr">
        <is>
          <t/>
        </is>
      </c>
      <c r="BZ308" t="inlineStr">
        <is>
          <t/>
        </is>
      </c>
      <c r="CA308" t="inlineStr">
        <is>
          <t/>
        </is>
      </c>
      <c r="CB308" t="inlineStr">
        <is>
          <t/>
        </is>
      </c>
      <c r="CC308" t="inlineStr">
        <is>
          <t/>
        </is>
      </c>
      <c r="CD308" t="inlineStr">
        <is>
          <t/>
        </is>
      </c>
      <c r="CE308" t="inlineStr">
        <is>
          <t/>
        </is>
      </c>
      <c r="CF308" t="inlineStr">
        <is>
          <t>euroina ilmaistu</t>
        </is>
      </c>
      <c r="CG308" t="inlineStr">
        <is>
          <t/>
        </is>
      </c>
      <c r="CH308" t="inlineStr">
        <is>
          <t/>
        </is>
      </c>
      <c r="CI308" t="inlineStr">
        <is>
          <t/>
        </is>
      </c>
      <c r="CJ308" t="inlineStr">
        <is>
          <t/>
        </is>
      </c>
      <c r="CK308" t="inlineStr">
        <is>
          <t/>
        </is>
      </c>
      <c r="CL308" t="inlineStr">
        <is>
          <t/>
        </is>
      </c>
      <c r="CM308" t="inlineStr">
        <is>
          <t/>
        </is>
      </c>
      <c r="CN308" t="inlineStr">
        <is>
          <t/>
        </is>
      </c>
      <c r="CO308" t="inlineStr">
        <is>
          <t/>
        </is>
      </c>
      <c r="CP308" t="inlineStr">
        <is>
          <t/>
        </is>
      </c>
      <c r="CQ308" t="inlineStr">
        <is>
          <t/>
        </is>
      </c>
      <c r="CR308" t="inlineStr">
        <is>
          <t/>
        </is>
      </c>
      <c r="CS308" t="inlineStr">
        <is>
          <t/>
        </is>
      </c>
      <c r="CT308" t="inlineStr">
        <is>
          <t/>
        </is>
      </c>
      <c r="CU308" t="inlineStr">
        <is>
          <t/>
        </is>
      </c>
    </row>
    <row r="309">
      <c r="A309" s="1" t="str">
        <f>HYPERLINK("https://iate.europa.eu/entry/result/2210227/all", "2210227")</f>
        <v>2210227</v>
      </c>
      <c r="B309" t="inlineStr">
        <is>
          <t>ECONOMICS</t>
        </is>
      </c>
      <c r="C309" t="inlineStr">
        <is>
          <t>ECONOMICS|national accounts</t>
        </is>
      </c>
      <c r="D309" t="inlineStr">
        <is>
          <t>ХИПЦ-инфлация|инфлация по ХИПЦ</t>
        </is>
      </c>
      <c r="E309" t="inlineStr">
        <is>
          <t>3|3</t>
        </is>
      </c>
      <c r="F309" t="inlineStr">
        <is>
          <t>|</t>
        </is>
      </c>
      <c r="G309" t="inlineStr">
        <is>
          <t>inflace měřená HISC</t>
        </is>
      </c>
      <c r="H309" t="inlineStr">
        <is>
          <t>3</t>
        </is>
      </c>
      <c r="I309" t="inlineStr">
        <is>
          <t/>
        </is>
      </c>
      <c r="J309" t="inlineStr">
        <is>
          <t/>
        </is>
      </c>
      <c r="K309" t="inlineStr">
        <is>
          <t/>
        </is>
      </c>
      <c r="L309" t="inlineStr">
        <is>
          <t/>
        </is>
      </c>
      <c r="M309" t="inlineStr">
        <is>
          <t>HVPI-Inflation</t>
        </is>
      </c>
      <c r="N309" t="inlineStr">
        <is>
          <t>3</t>
        </is>
      </c>
      <c r="O309" t="inlineStr">
        <is>
          <t/>
        </is>
      </c>
      <c r="P309" t="inlineStr">
        <is>
          <t>Εναρμονισμένος Δείκτης Τιμών Καταναλωτή|ΕνΔΤΚ</t>
        </is>
      </c>
      <c r="Q309" t="inlineStr">
        <is>
          <t>3|3</t>
        </is>
      </c>
      <c r="R309" t="inlineStr">
        <is>
          <t>|</t>
        </is>
      </c>
      <c r="S309" t="inlineStr">
        <is>
          <t>HICP inflation</t>
        </is>
      </c>
      <c r="T309" t="inlineStr">
        <is>
          <t>3</t>
        </is>
      </c>
      <c r="U309" t="inlineStr">
        <is>
          <t/>
        </is>
      </c>
      <c r="V309" t="inlineStr">
        <is>
          <t>inflación IPCA</t>
        </is>
      </c>
      <c r="W309" t="inlineStr">
        <is>
          <t>3</t>
        </is>
      </c>
      <c r="X309" t="inlineStr">
        <is>
          <t/>
        </is>
      </c>
      <c r="Y309" t="inlineStr">
        <is>
          <t>THHI inflatsioon</t>
        </is>
      </c>
      <c r="Z309" t="inlineStr">
        <is>
          <t>3</t>
        </is>
      </c>
      <c r="AA309" t="inlineStr">
        <is>
          <t/>
        </is>
      </c>
      <c r="AB309" t="inlineStr">
        <is>
          <t/>
        </is>
      </c>
      <c r="AC309" t="inlineStr">
        <is>
          <t/>
        </is>
      </c>
      <c r="AD309" t="inlineStr">
        <is>
          <t/>
        </is>
      </c>
      <c r="AE309" t="inlineStr">
        <is>
          <t>inflation IPCH</t>
        </is>
      </c>
      <c r="AF309" t="inlineStr">
        <is>
          <t>3</t>
        </is>
      </c>
      <c r="AG309" t="inlineStr">
        <is>
          <t/>
        </is>
      </c>
      <c r="AH309" t="inlineStr">
        <is>
          <t>boilsciú ICPT</t>
        </is>
      </c>
      <c r="AI309" t="inlineStr">
        <is>
          <t>3</t>
        </is>
      </c>
      <c r="AJ309" t="inlineStr">
        <is>
          <t/>
        </is>
      </c>
      <c r="AK309" t="inlineStr">
        <is>
          <t/>
        </is>
      </c>
      <c r="AL309" t="inlineStr">
        <is>
          <t/>
        </is>
      </c>
      <c r="AM309" t="inlineStr">
        <is>
          <t/>
        </is>
      </c>
      <c r="AN309" t="inlineStr">
        <is>
          <t>a harmonizált fogyasztói árindex alapján mért infláció|HICP-infláció</t>
        </is>
      </c>
      <c r="AO309" t="inlineStr">
        <is>
          <t>3|3</t>
        </is>
      </c>
      <c r="AP309" t="inlineStr">
        <is>
          <t>|</t>
        </is>
      </c>
      <c r="AQ309" t="inlineStr">
        <is>
          <t>inflazione IPCA</t>
        </is>
      </c>
      <c r="AR309" t="inlineStr">
        <is>
          <t>3</t>
        </is>
      </c>
      <c r="AS309" t="inlineStr">
        <is>
          <t>preferred</t>
        </is>
      </c>
      <c r="AT309" t="inlineStr">
        <is>
          <t>infliacija pagal SVKI|infliacija pagal suderintą vartotojų kainų indeksą</t>
        </is>
      </c>
      <c r="AU309" t="inlineStr">
        <is>
          <t>3|3</t>
        </is>
      </c>
      <c r="AV309" t="inlineStr">
        <is>
          <t>|</t>
        </is>
      </c>
      <c r="AW309" t="inlineStr">
        <is>
          <t>SPCI inflācija</t>
        </is>
      </c>
      <c r="AX309" t="inlineStr">
        <is>
          <t>3</t>
        </is>
      </c>
      <c r="AY309" t="inlineStr">
        <is>
          <t/>
        </is>
      </c>
      <c r="AZ309" t="inlineStr">
        <is>
          <t>inflazzjoni tal-HICP</t>
        </is>
      </c>
      <c r="BA309" t="inlineStr">
        <is>
          <t>3</t>
        </is>
      </c>
      <c r="BB309" t="inlineStr">
        <is>
          <t/>
        </is>
      </c>
      <c r="BC309" t="inlineStr">
        <is>
          <t/>
        </is>
      </c>
      <c r="BD309" t="inlineStr">
        <is>
          <t/>
        </is>
      </c>
      <c r="BE309" t="inlineStr">
        <is>
          <t/>
        </is>
      </c>
      <c r="BF309" t="inlineStr">
        <is>
          <t>inflacja mierzona HICP|inflacja HICP|inflacja mierzona za pomocą wskaźnika HICP</t>
        </is>
      </c>
      <c r="BG309" t="inlineStr">
        <is>
          <t>3|3|3</t>
        </is>
      </c>
      <c r="BH309" t="inlineStr">
        <is>
          <t>|preferred|</t>
        </is>
      </c>
      <c r="BI309" t="inlineStr">
        <is>
          <t>inflação IHPC</t>
        </is>
      </c>
      <c r="BJ309" t="inlineStr">
        <is>
          <t>3</t>
        </is>
      </c>
      <c r="BK309" t="inlineStr">
        <is>
          <t/>
        </is>
      </c>
      <c r="BL309" t="inlineStr">
        <is>
          <t>inflație IAPC|inflația IAPC</t>
        </is>
      </c>
      <c r="BM309" t="inlineStr">
        <is>
          <t>3|3</t>
        </is>
      </c>
      <c r="BN309" t="inlineStr">
        <is>
          <t>|</t>
        </is>
      </c>
      <c r="BO309" t="inlineStr">
        <is>
          <t>inflácia podľa HICP|inflácia meraná harmonizovaným indexom spotrebiteľských cien</t>
        </is>
      </c>
      <c r="BP309" t="inlineStr">
        <is>
          <t>3|3</t>
        </is>
      </c>
      <c r="BQ309" t="inlineStr">
        <is>
          <t>|</t>
        </is>
      </c>
      <c r="BR309" t="inlineStr">
        <is>
          <t>inflacija (HICP)|inflacija, merjena z indeksom HICP</t>
        </is>
      </c>
      <c r="BS309" t="inlineStr">
        <is>
          <t>3|3</t>
        </is>
      </c>
      <c r="BT309" t="inlineStr">
        <is>
          <t>|</t>
        </is>
      </c>
      <c r="BU309" t="inlineStr">
        <is>
          <t/>
        </is>
      </c>
      <c r="BV309" t="inlineStr">
        <is>
          <t/>
        </is>
      </c>
      <c r="BW309" t="inlineStr">
        <is>
          <t/>
        </is>
      </c>
      <c r="BX309" t="inlineStr">
        <is>
          <t>&lt;strong&gt;инфлация,
измервана чрез хармонизирания индекс на потребителските цени&lt;/strong&gt;&lt;strong&gt; (ХИПЦ)&lt;/strong&gt;</t>
        </is>
      </c>
      <c r="BY309" t="inlineStr">
        <is>
          <t>inflace měřená pomocí harmonizovaného indexu spotřebitelských cen</t>
        </is>
      </c>
      <c r="BZ309" t="inlineStr">
        <is>
          <t/>
        </is>
      </c>
      <c r="CA309" t="inlineStr">
        <is>
          <t>Inflation gemessen anhand des harmonisierten Verbraucherpreisindex (HVPI)</t>
        </is>
      </c>
      <c r="CB309" t="inlineStr">
        <is>
          <t>μέσο μέτρησης του πληθωρισμού για ολόκληρη τη ζώνη του ευρώ, που επιτρέπει τη σύγκριση μεταξύ χωρών, χωρίς κενά και διπλά στοιχεία</t>
        </is>
      </c>
      <c r="CC309" t="inlineStr">
        <is>
          <t/>
        </is>
      </c>
      <c r="CD309" t="inlineStr">
        <is>
          <t>Inflación medida según el IPCA &lt;a href="/entry/result/885047/all" id="ENTRY_TO_ENTRY_CONVERTER" target="_blank"&gt;IATE:885047&lt;/a&gt; .</t>
        </is>
      </c>
      <c r="CE309" t="inlineStr">
        <is>
          <t/>
        </is>
      </c>
      <c r="CF309" t="inlineStr">
        <is>
          <t/>
        </is>
      </c>
      <c r="CG309" t="inlineStr">
        <is>
          <t>inflation mesurée selon l’indice des prix à la consommation harmonisé (IPCH)</t>
        </is>
      </c>
      <c r="CH309" t="inlineStr">
        <is>
          <t/>
        </is>
      </c>
      <c r="CI309" t="inlineStr">
        <is>
          <t/>
        </is>
      </c>
      <c r="CJ309" t="inlineStr">
        <is>
          <t/>
        </is>
      </c>
      <c r="CK309" t="inlineStr">
        <is>
          <t>inflazione
al consumo misurata sull’indice armonizzato dei prezzi al consumo</t>
        </is>
      </c>
      <c r="CL309" t="inlineStr">
        <is>
          <t>infliacijos rodiklis, apskaičiuotas pagal vartotojų kainų indeksą, skaičiuojamą vadovaujantis Europos Sąjungos šalių suderinta metodika ir leidžiantį palyginti bendrojo kainų lygio didėjimą Europos Sąjungos šalyse</t>
        </is>
      </c>
      <c r="CM309" t="inlineStr">
        <is>
          <t/>
        </is>
      </c>
      <c r="CN309" t="inlineStr">
        <is>
          <t/>
        </is>
      </c>
      <c r="CO309" t="inlineStr">
        <is>
          <t/>
        </is>
      </c>
      <c r="CP309" t="inlineStr">
        <is>
          <t/>
        </is>
      </c>
      <c r="CQ309" t="inlineStr">
        <is>
          <t>indicador de inflação
mais apropriado para comparações entre os diferentes países da União Europeia</t>
        </is>
      </c>
      <c r="CR309" t="inlineStr">
        <is>
          <t/>
        </is>
      </c>
      <c r="CS309" t="inlineStr">
        <is>
          <t/>
        </is>
      </c>
      <c r="CT309" t="inlineStr">
        <is>
          <t/>
        </is>
      </c>
      <c r="CU309" t="inlineStr">
        <is>
          <t/>
        </is>
      </c>
    </row>
    <row r="310">
      <c r="A310" s="1" t="str">
        <f>HYPERLINK("https://iate.europa.eu/entry/result/3537401/all", "3537401")</f>
        <v>3537401</v>
      </c>
      <c r="B310" t="inlineStr">
        <is>
          <t>FINANCE</t>
        </is>
      </c>
      <c r="C310" t="inlineStr">
        <is>
          <t>FINANCE|free movement of capital|financial market</t>
        </is>
      </c>
      <c r="D310" t="inlineStr">
        <is>
          <t>„светкавичен срив“</t>
        </is>
      </c>
      <c r="E310" t="inlineStr">
        <is>
          <t>2</t>
        </is>
      </c>
      <c r="F310" t="inlineStr">
        <is>
          <t/>
        </is>
      </c>
      <c r="G310" t="inlineStr">
        <is>
          <t>flash crash</t>
        </is>
      </c>
      <c r="H310" t="inlineStr">
        <is>
          <t>2</t>
        </is>
      </c>
      <c r="I310" t="inlineStr">
        <is>
          <t/>
        </is>
      </c>
      <c r="J310" t="inlineStr">
        <is>
          <t>pludseligt og kortvarigt dyk i kurser</t>
        </is>
      </c>
      <c r="K310" t="inlineStr">
        <is>
          <t>3</t>
        </is>
      </c>
      <c r="L310" t="inlineStr">
        <is>
          <t/>
        </is>
      </c>
      <c r="M310" t="inlineStr">
        <is>
          <t>Börsensturz|Blitz-Crash|Flash Crash|chaotischer Absturz der New Yorker Börse</t>
        </is>
      </c>
      <c r="N310" t="inlineStr">
        <is>
          <t>3|3|2|2</t>
        </is>
      </c>
      <c r="O310" t="inlineStr">
        <is>
          <t>|||</t>
        </is>
      </c>
      <c r="P310" t="inlineStr">
        <is>
          <t>στιγμιαίο κραχ</t>
        </is>
      </c>
      <c r="Q310" t="inlineStr">
        <is>
          <t>3</t>
        </is>
      </c>
      <c r="R310" t="inlineStr">
        <is>
          <t/>
        </is>
      </c>
      <c r="S310" t="inlineStr">
        <is>
          <t>flash crash</t>
        </is>
      </c>
      <c r="T310" t="inlineStr">
        <is>
          <t>2</t>
        </is>
      </c>
      <c r="U310" t="inlineStr">
        <is>
          <t/>
        </is>
      </c>
      <c r="V310" t="inlineStr">
        <is>
          <t>desplome relámpago|colapso relámpago</t>
        </is>
      </c>
      <c r="W310" t="inlineStr">
        <is>
          <t>3|3</t>
        </is>
      </c>
      <c r="X310" t="inlineStr">
        <is>
          <t>|</t>
        </is>
      </c>
      <c r="Y310" t="inlineStr">
        <is>
          <t>&lt;i&gt;flash crash&lt;/i&gt;</t>
        </is>
      </c>
      <c r="Z310" t="inlineStr">
        <is>
          <t>3</t>
        </is>
      </c>
      <c r="AA310" t="inlineStr">
        <is>
          <t/>
        </is>
      </c>
      <c r="AB310" t="inlineStr">
        <is>
          <t>salamaromahdus</t>
        </is>
      </c>
      <c r="AC310" t="inlineStr">
        <is>
          <t>2</t>
        </is>
      </c>
      <c r="AD310" t="inlineStr">
        <is>
          <t/>
        </is>
      </c>
      <c r="AE310" t="inlineStr">
        <is>
          <t>krach éclair</t>
        </is>
      </c>
      <c r="AF310" t="inlineStr">
        <is>
          <t>3</t>
        </is>
      </c>
      <c r="AG310" t="inlineStr">
        <is>
          <t/>
        </is>
      </c>
      <c r="AH310" t="inlineStr">
        <is>
          <t>splanc-chliseadh</t>
        </is>
      </c>
      <c r="AI310" t="inlineStr">
        <is>
          <t>3</t>
        </is>
      </c>
      <c r="AJ310" t="inlineStr">
        <is>
          <t/>
        </is>
      </c>
      <c r="AK310" t="inlineStr">
        <is>
          <t>''flash crash''</t>
        </is>
      </c>
      <c r="AL310" t="inlineStr">
        <is>
          <t>2</t>
        </is>
      </c>
      <c r="AM310" t="inlineStr">
        <is>
          <t/>
        </is>
      </c>
      <c r="AN310" t="inlineStr">
        <is>
          <t/>
        </is>
      </c>
      <c r="AO310" t="inlineStr">
        <is>
          <t/>
        </is>
      </c>
      <c r="AP310" t="inlineStr">
        <is>
          <t/>
        </is>
      </c>
      <c r="AQ310" t="inlineStr">
        <is>
          <t>flash crash</t>
        </is>
      </c>
      <c r="AR310" t="inlineStr">
        <is>
          <t>2</t>
        </is>
      </c>
      <c r="AS310" t="inlineStr">
        <is>
          <t/>
        </is>
      </c>
      <c r="AT310" t="inlineStr">
        <is>
          <t/>
        </is>
      </c>
      <c r="AU310" t="inlineStr">
        <is>
          <t/>
        </is>
      </c>
      <c r="AV310" t="inlineStr">
        <is>
          <t/>
        </is>
      </c>
      <c r="AW310" t="inlineStr">
        <is>
          <t>"&lt;i&gt;flash crash&lt;i&gt;"&lt;/i&gt;&lt;/i&gt;</t>
        </is>
      </c>
      <c r="AX310" t="inlineStr">
        <is>
          <t>2</t>
        </is>
      </c>
      <c r="AY310" t="inlineStr">
        <is>
          <t/>
        </is>
      </c>
      <c r="AZ310" t="inlineStr">
        <is>
          <t/>
        </is>
      </c>
      <c r="BA310" t="inlineStr">
        <is>
          <t/>
        </is>
      </c>
      <c r="BB310" t="inlineStr">
        <is>
          <t/>
        </is>
      </c>
      <c r="BC310" t="inlineStr">
        <is>
          <t>flashcrash</t>
        </is>
      </c>
      <c r="BD310" t="inlineStr">
        <is>
          <t>3</t>
        </is>
      </c>
      <c r="BE310" t="inlineStr">
        <is>
          <t/>
        </is>
      </c>
      <c r="BF310" t="inlineStr">
        <is>
          <t>błyskawiczny krach|flash crash</t>
        </is>
      </c>
      <c r="BG310" t="inlineStr">
        <is>
          <t>2|2</t>
        </is>
      </c>
      <c r="BH310" t="inlineStr">
        <is>
          <t>|</t>
        </is>
      </c>
      <c r="BI310" t="inlineStr">
        <is>
          <t>&lt;i&gt;flash crash&lt;/i&gt;</t>
        </is>
      </c>
      <c r="BJ310" t="inlineStr">
        <is>
          <t>2</t>
        </is>
      </c>
      <c r="BK310" t="inlineStr">
        <is>
          <t/>
        </is>
      </c>
      <c r="BL310" t="inlineStr">
        <is>
          <t>crah fulger</t>
        </is>
      </c>
      <c r="BM310" t="inlineStr">
        <is>
          <t>3</t>
        </is>
      </c>
      <c r="BN310" t="inlineStr">
        <is>
          <t/>
        </is>
      </c>
      <c r="BO310" t="inlineStr">
        <is>
          <t>bleskový prepad</t>
        </is>
      </c>
      <c r="BP310" t="inlineStr">
        <is>
          <t>2</t>
        </is>
      </c>
      <c r="BQ310" t="inlineStr">
        <is>
          <t/>
        </is>
      </c>
      <c r="BR310" t="inlineStr">
        <is>
          <t>nenadni borzni zlom</t>
        </is>
      </c>
      <c r="BS310" t="inlineStr">
        <is>
          <t>2</t>
        </is>
      </c>
      <c r="BT310" t="inlineStr">
        <is>
          <t/>
        </is>
      </c>
      <c r="BU310" t="inlineStr">
        <is>
          <t/>
        </is>
      </c>
      <c r="BV310" t="inlineStr">
        <is>
          <t/>
        </is>
      </c>
      <c r="BW310" t="inlineStr">
        <is>
          <t/>
        </is>
      </c>
      <c r="BX310" t="inlineStr">
        <is>
          <t>финансов крах, настъпил на 6 май 2010 г., когато индексите на капиталовите пазари в САЩ се сриват рязко за минути</t>
        </is>
      </c>
      <c r="BY310" t="inlineStr">
        <is>
          <t>prudký pokles tržní hodnoty titulu ve velmi krátkém časovém okamžiku vlivem série po sobě jdoucích prodejních pokynů</t>
        </is>
      </c>
      <c r="BZ310" t="inlineStr">
        <is>
          <t/>
        </is>
      </c>
      <c r="CA310" t="inlineStr">
        <is>
          <t>Am 6. Mai 2010 kam es zum Absturz an der US-Börse. Innerhalb einer halben Stunde sackte der Dow Jones um 1000 Punkte ab - "Flash Crash" nennen Experten dieses Phänomen.</t>
        </is>
      </c>
      <c r="CB310" t="inlineStr">
        <is>
          <t>Ενας χρόνος συμπληρώθηκε χθες από τη στιγμιαία κατάρρευση (flash crash) της αμερικανικής αγοράς που οδήγησε το δείκτη Dow Jones σε πτώση περίπου 1.000 μονάδων σε λιγότερο από 20 λεπτά, με τα ερωτήματα να παραμένουν ακόμη αναπάντητα για το πόσο καλά είναι προετοιμασμένες οι αγορές ανά τον κόσμο για να σταματήσουν τέτοιου είδους αιφνιδιαστικά γεγονότα.</t>
        </is>
      </c>
      <c r="CC310" t="inlineStr">
        <is>
          <t>a brief but severe drop in prices experienced on 6 May 2010 by the financial markets, falling more than 5% in a matter of minutes, only to recover a short time later</t>
        </is>
      </c>
      <c r="CD310" t="inlineStr">
        <is>
          <t>Caída brusca en la Bolsa de un valor que al cabo de poco tiempo se recupera al menos parcialmente.</t>
        </is>
      </c>
      <c r="CE310" t="inlineStr">
        <is>
          <t/>
        </is>
      </c>
      <c r="CF310" t="inlineStr">
        <is>
          <t>pörssikurssien salamannopea romahdus Yhdysvaltojen pörssissä 6.5.2010</t>
        </is>
      </c>
      <c r="CG310" t="inlineStr">
        <is>
          <t>En 2010, le petit porteur constate qu'une erreur gigantesque dans un ordre de vente peut faire plonger Wall Street de 10 % en quelques minutes: c'est le fameux krach éclair du 6 mai.</t>
        </is>
      </c>
      <c r="CH310" t="inlineStr">
        <is>
          <t/>
        </is>
      </c>
      <c r="CI310" t="inlineStr">
        <is>
          <t/>
        </is>
      </c>
      <c r="CJ310" t="inlineStr">
        <is>
          <t/>
        </is>
      </c>
      <c r="CK310" t="inlineStr">
        <is>
          <t/>
        </is>
      </c>
      <c r="CL310" t="inlineStr">
        <is>
          <t/>
        </is>
      </c>
      <c r="CM310" t="inlineStr">
        <is>
          <t/>
        </is>
      </c>
      <c r="CN310" t="inlineStr">
        <is>
          <t/>
        </is>
      </c>
      <c r="CO310" t="inlineStr">
        <is>
          <t>scherpe
koersdaling op de beurs, meestal als gevolg van computergestuurde verkoop</t>
        </is>
      </c>
      <c r="CP310" t="inlineStr">
        <is>
          <t>gwałtowne załamanie rynku - 6 maja 2010 r.</t>
        </is>
      </c>
      <c r="CQ310" t="inlineStr">
        <is>
          <t/>
        </is>
      </c>
      <c r="CR310" t="inlineStr">
        <is>
          <t/>
        </is>
      </c>
      <c r="CS310" t="inlineStr">
        <is>
          <t>nečakaný prepad cien akcií</t>
        </is>
      </c>
      <c r="CT310" t="inlineStr">
        <is>
          <t>zlom borze, kjer nenadno padejo in spet narastejo vrednosti vrednostnih papirjev</t>
        </is>
      </c>
      <c r="CU310" t="inlineStr">
        <is>
          <t/>
        </is>
      </c>
    </row>
    <row r="311">
      <c r="A311" s="1" t="str">
        <f>HYPERLINK("https://iate.europa.eu/entry/result/3579082/all", "3579082")</f>
        <v>3579082</v>
      </c>
      <c r="B311" t="inlineStr">
        <is>
          <t>FINANCE</t>
        </is>
      </c>
      <c r="C311" t="inlineStr">
        <is>
          <t>FINANCE</t>
        </is>
      </c>
      <c r="D311" t="inlineStr">
        <is>
          <t>алгоритъм за търговия|търговски алгоритъм</t>
        </is>
      </c>
      <c r="E311" t="inlineStr">
        <is>
          <t>3|3</t>
        </is>
      </c>
      <c r="F311" t="inlineStr">
        <is>
          <t>|</t>
        </is>
      </c>
      <c r="G311" t="inlineStr">
        <is>
          <t/>
        </is>
      </c>
      <c r="H311" t="inlineStr">
        <is>
          <t/>
        </is>
      </c>
      <c r="I311" t="inlineStr">
        <is>
          <t/>
        </is>
      </c>
      <c r="J311" t="inlineStr">
        <is>
          <t/>
        </is>
      </c>
      <c r="K311" t="inlineStr">
        <is>
          <t/>
        </is>
      </c>
      <c r="L311" t="inlineStr">
        <is>
          <t/>
        </is>
      </c>
      <c r="M311" t="inlineStr">
        <is>
          <t>Handelsalgorithmus</t>
        </is>
      </c>
      <c r="N311" t="inlineStr">
        <is>
          <t>2</t>
        </is>
      </c>
      <c r="O311" t="inlineStr">
        <is>
          <t/>
        </is>
      </c>
      <c r="P311" t="inlineStr">
        <is>
          <t/>
        </is>
      </c>
      <c r="Q311" t="inlineStr">
        <is>
          <t/>
        </is>
      </c>
      <c r="R311" t="inlineStr">
        <is>
          <t/>
        </is>
      </c>
      <c r="S311" t="inlineStr">
        <is>
          <t>trading algorithm</t>
        </is>
      </c>
      <c r="T311" t="inlineStr">
        <is>
          <t>3</t>
        </is>
      </c>
      <c r="U311" t="inlineStr">
        <is>
          <t/>
        </is>
      </c>
      <c r="V311" t="inlineStr">
        <is>
          <t/>
        </is>
      </c>
      <c r="W311" t="inlineStr">
        <is>
          <t/>
        </is>
      </c>
      <c r="X311" t="inlineStr">
        <is>
          <t/>
        </is>
      </c>
      <c r="Y311" t="inlineStr">
        <is>
          <t/>
        </is>
      </c>
      <c r="Z311" t="inlineStr">
        <is>
          <t/>
        </is>
      </c>
      <c r="AA311" t="inlineStr">
        <is>
          <t/>
        </is>
      </c>
      <c r="AB311" t="inlineStr">
        <is>
          <t/>
        </is>
      </c>
      <c r="AC311" t="inlineStr">
        <is>
          <t/>
        </is>
      </c>
      <c r="AD311" t="inlineStr">
        <is>
          <t/>
        </is>
      </c>
      <c r="AE311" t="inlineStr">
        <is>
          <t/>
        </is>
      </c>
      <c r="AF311" t="inlineStr">
        <is>
          <t/>
        </is>
      </c>
      <c r="AG311" t="inlineStr">
        <is>
          <t/>
        </is>
      </c>
      <c r="AH311" t="inlineStr">
        <is>
          <t/>
        </is>
      </c>
      <c r="AI311" t="inlineStr">
        <is>
          <t/>
        </is>
      </c>
      <c r="AJ311" t="inlineStr">
        <is>
          <t/>
        </is>
      </c>
      <c r="AK311" t="inlineStr">
        <is>
          <t/>
        </is>
      </c>
      <c r="AL311" t="inlineStr">
        <is>
          <t/>
        </is>
      </c>
      <c r="AM311" t="inlineStr">
        <is>
          <t/>
        </is>
      </c>
      <c r="AN311" t="inlineStr">
        <is>
          <t/>
        </is>
      </c>
      <c r="AO311" t="inlineStr">
        <is>
          <t/>
        </is>
      </c>
      <c r="AP311" t="inlineStr">
        <is>
          <t/>
        </is>
      </c>
      <c r="AQ311" t="inlineStr">
        <is>
          <t>algoritmo di negoziazione</t>
        </is>
      </c>
      <c r="AR311" t="inlineStr">
        <is>
          <t>3</t>
        </is>
      </c>
      <c r="AS311" t="inlineStr">
        <is>
          <t/>
        </is>
      </c>
      <c r="AT311" t="inlineStr">
        <is>
          <t/>
        </is>
      </c>
      <c r="AU311" t="inlineStr">
        <is>
          <t/>
        </is>
      </c>
      <c r="AV311" t="inlineStr">
        <is>
          <t/>
        </is>
      </c>
      <c r="AW311" t="inlineStr">
        <is>
          <t/>
        </is>
      </c>
      <c r="AX311" t="inlineStr">
        <is>
          <t/>
        </is>
      </c>
      <c r="AY311" t="inlineStr">
        <is>
          <t/>
        </is>
      </c>
      <c r="AZ311" t="inlineStr">
        <is>
          <t/>
        </is>
      </c>
      <c r="BA311" t="inlineStr">
        <is>
          <t/>
        </is>
      </c>
      <c r="BB311" t="inlineStr">
        <is>
          <t/>
        </is>
      </c>
      <c r="BC311" t="inlineStr">
        <is>
          <t>handelsalgoritme</t>
        </is>
      </c>
      <c r="BD311" t="inlineStr">
        <is>
          <t>3</t>
        </is>
      </c>
      <c r="BE311" t="inlineStr">
        <is>
          <t/>
        </is>
      </c>
      <c r="BF311" t="inlineStr">
        <is>
          <t/>
        </is>
      </c>
      <c r="BG311" t="inlineStr">
        <is>
          <t/>
        </is>
      </c>
      <c r="BH311" t="inlineStr">
        <is>
          <t/>
        </is>
      </c>
      <c r="BI311" t="inlineStr">
        <is>
          <t/>
        </is>
      </c>
      <c r="BJ311" t="inlineStr">
        <is>
          <t/>
        </is>
      </c>
      <c r="BK311" t="inlineStr">
        <is>
          <t/>
        </is>
      </c>
      <c r="BL311" t="inlineStr">
        <is>
          <t/>
        </is>
      </c>
      <c r="BM311" t="inlineStr">
        <is>
          <t/>
        </is>
      </c>
      <c r="BN311" t="inlineStr">
        <is>
          <t/>
        </is>
      </c>
      <c r="BO311" t="inlineStr">
        <is>
          <t/>
        </is>
      </c>
      <c r="BP311" t="inlineStr">
        <is>
          <t/>
        </is>
      </c>
      <c r="BQ311" t="inlineStr">
        <is>
          <t/>
        </is>
      </c>
      <c r="BR311" t="inlineStr">
        <is>
          <t/>
        </is>
      </c>
      <c r="BS311" t="inlineStr">
        <is>
          <t/>
        </is>
      </c>
      <c r="BT311" t="inlineStr">
        <is>
          <t/>
        </is>
      </c>
      <c r="BU311" t="inlineStr">
        <is>
          <t/>
        </is>
      </c>
      <c r="BV311" t="inlineStr">
        <is>
          <t/>
        </is>
      </c>
      <c r="BW311" t="inlineStr">
        <is>
          <t/>
        </is>
      </c>
      <c r="BX311" t="inlineStr">
        <is>
          <t>в областта на алгоритмичната търговия набор
от условия, които трябва да са налице, за да се изпълни нареждане за покупка или за продажба</t>
        </is>
      </c>
      <c r="BY311" t="inlineStr">
        <is>
          <t/>
        </is>
      </c>
      <c r="BZ311" t="inlineStr">
        <is>
          <t/>
        </is>
      </c>
      <c r="CA311" t="inlineStr">
        <is>
          <t>rechnergesteuerter Algorithmus, der eine wohldefinierte,
ausführbare Folge von Anweisungen endlicher Länge zur Durchführung des Handels, d.h.
die Bestimmung der Auftragsparameter und das Einstellen, Ändern und Löschen von
Aufträgen, umfasst, ohne dass hierfür ein weiteres menschliches Eingreifen erforderlich
ist</t>
        </is>
      </c>
      <c r="CB311" t="inlineStr">
        <is>
          <t/>
        </is>
      </c>
      <c r="CC311" t="inlineStr">
        <is>
          <t>with respect to algorithmic trading, algorithms are a series of conditions which must be met to execute a buy or sell order</t>
        </is>
      </c>
      <c r="CD311" t="inlineStr">
        <is>
          <t/>
        </is>
      </c>
      <c r="CE311" t="inlineStr">
        <is>
          <t/>
        </is>
      </c>
      <c r="CF311" t="inlineStr">
        <is>
          <t/>
        </is>
      </c>
      <c r="CG311" t="inlineStr">
        <is>
          <t/>
        </is>
      </c>
      <c r="CH311" t="inlineStr">
        <is>
          <t/>
        </is>
      </c>
      <c r="CI311" t="inlineStr">
        <is>
          <t/>
        </is>
      </c>
      <c r="CJ311" t="inlineStr">
        <is>
          <t/>
        </is>
      </c>
      <c r="CK311" t="inlineStr">
        <is>
          <t/>
        </is>
      </c>
      <c r="CL311" t="inlineStr">
        <is>
          <t/>
        </is>
      </c>
      <c r="CM311" t="inlineStr">
        <is>
          <t/>
        </is>
      </c>
      <c r="CN311" t="inlineStr">
        <is>
          <t/>
        </is>
      </c>
      <c r="CO311" t="inlineStr">
        <is>
          <t>computeralgoritme dat automatisch individuele parameters van handelsorders bepaalt</t>
        </is>
      </c>
      <c r="CP311" t="inlineStr">
        <is>
          <t/>
        </is>
      </c>
      <c r="CQ311" t="inlineStr">
        <is>
          <t/>
        </is>
      </c>
      <c r="CR311" t="inlineStr">
        <is>
          <t/>
        </is>
      </c>
      <c r="CS311" t="inlineStr">
        <is>
          <t/>
        </is>
      </c>
      <c r="CT311" t="inlineStr">
        <is>
          <t/>
        </is>
      </c>
      <c r="CU311" t="inlineStr">
        <is>
          <t/>
        </is>
      </c>
    </row>
    <row r="312">
      <c r="A312" s="1" t="str">
        <f>HYPERLINK("https://iate.europa.eu/entry/result/3547559/all", "3547559")</f>
        <v>3547559</v>
      </c>
      <c r="B312" t="inlineStr">
        <is>
          <t>FINANCE</t>
        </is>
      </c>
      <c r="C312" t="inlineStr">
        <is>
          <t>FINANCE|financing and investment</t>
        </is>
      </c>
      <c r="D312" t="inlineStr">
        <is>
          <t>инвестиция от бизнес ангел</t>
        </is>
      </c>
      <c r="E312" t="inlineStr">
        <is>
          <t>3</t>
        </is>
      </c>
      <c r="F312" t="inlineStr">
        <is>
          <t/>
        </is>
      </c>
      <c r="G312" t="inlineStr">
        <is>
          <t>andělská investice|andělské investování</t>
        </is>
      </c>
      <c r="H312" t="inlineStr">
        <is>
          <t>2|2</t>
        </is>
      </c>
      <c r="I312" t="inlineStr">
        <is>
          <t>|</t>
        </is>
      </c>
      <c r="J312" t="inlineStr">
        <is>
          <t>kapital fra business angels|businessangel-investeringer</t>
        </is>
      </c>
      <c r="K312" t="inlineStr">
        <is>
          <t>3|3</t>
        </is>
      </c>
      <c r="L312" t="inlineStr">
        <is>
          <t>|</t>
        </is>
      </c>
      <c r="M312" t="inlineStr">
        <is>
          <t>Business-Angel-Investition</t>
        </is>
      </c>
      <c r="N312" t="inlineStr">
        <is>
          <t>3</t>
        </is>
      </c>
      <c r="O312" t="inlineStr">
        <is>
          <t/>
        </is>
      </c>
      <c r="P312" t="inlineStr">
        <is>
          <t>επενδύσεις επιχειρηματικών αγγέλων</t>
        </is>
      </c>
      <c r="Q312" t="inlineStr">
        <is>
          <t>3</t>
        </is>
      </c>
      <c r="R312" t="inlineStr">
        <is>
          <t/>
        </is>
      </c>
      <c r="S312" t="inlineStr">
        <is>
          <t>business angel funding|angel investing|angel financing|angel investment|angel finance</t>
        </is>
      </c>
      <c r="T312" t="inlineStr">
        <is>
          <t>3|3|1|3|1</t>
        </is>
      </c>
      <c r="U312" t="inlineStr">
        <is>
          <t>||||</t>
        </is>
      </c>
      <c r="V312" t="inlineStr">
        <is>
          <t>inversión providencial</t>
        </is>
      </c>
      <c r="W312" t="inlineStr">
        <is>
          <t>4</t>
        </is>
      </c>
      <c r="X312" t="inlineStr">
        <is>
          <t/>
        </is>
      </c>
      <c r="Y312" t="inlineStr">
        <is>
          <t/>
        </is>
      </c>
      <c r="Z312" t="inlineStr">
        <is>
          <t/>
        </is>
      </c>
      <c r="AA312" t="inlineStr">
        <is>
          <t/>
        </is>
      </c>
      <c r="AB312" t="inlineStr">
        <is>
          <t/>
        </is>
      </c>
      <c r="AC312" t="inlineStr">
        <is>
          <t/>
        </is>
      </c>
      <c r="AD312" t="inlineStr">
        <is>
          <t/>
        </is>
      </c>
      <c r="AE312" t="inlineStr">
        <is>
          <t>investissements des Business Angels</t>
        </is>
      </c>
      <c r="AF312" t="inlineStr">
        <is>
          <t>2</t>
        </is>
      </c>
      <c r="AG312" t="inlineStr">
        <is>
          <t/>
        </is>
      </c>
      <c r="AH312" t="inlineStr">
        <is>
          <t>cistiú aingil</t>
        </is>
      </c>
      <c r="AI312" t="inlineStr">
        <is>
          <t>3</t>
        </is>
      </c>
      <c r="AJ312" t="inlineStr">
        <is>
          <t/>
        </is>
      </c>
      <c r="AK312" t="inlineStr">
        <is>
          <t>ulaganje poslovnih anđela|anđeosko ulaganje</t>
        </is>
      </c>
      <c r="AL312" t="inlineStr">
        <is>
          <t>2|2</t>
        </is>
      </c>
      <c r="AM312" t="inlineStr">
        <is>
          <t>|</t>
        </is>
      </c>
      <c r="AN312" t="inlineStr">
        <is>
          <t>üzletiangyal-befektetés</t>
        </is>
      </c>
      <c r="AO312" t="inlineStr">
        <is>
          <t>3</t>
        </is>
      </c>
      <c r="AP312" t="inlineStr">
        <is>
          <t/>
        </is>
      </c>
      <c r="AQ312" t="inlineStr">
        <is>
          <t/>
        </is>
      </c>
      <c r="AR312" t="inlineStr">
        <is>
          <t/>
        </is>
      </c>
      <c r="AS312" t="inlineStr">
        <is>
          <t/>
        </is>
      </c>
      <c r="AT312" t="inlineStr">
        <is>
          <t/>
        </is>
      </c>
      <c r="AU312" t="inlineStr">
        <is>
          <t/>
        </is>
      </c>
      <c r="AV312" t="inlineStr">
        <is>
          <t/>
        </is>
      </c>
      <c r="AW312" t="inlineStr">
        <is>
          <t>komerceņģeļu ieguldījums</t>
        </is>
      </c>
      <c r="AX312" t="inlineStr">
        <is>
          <t>3</t>
        </is>
      </c>
      <c r="AY312" t="inlineStr">
        <is>
          <t/>
        </is>
      </c>
      <c r="AZ312" t="inlineStr">
        <is>
          <t>investiment angel</t>
        </is>
      </c>
      <c r="BA312" t="inlineStr">
        <is>
          <t>3</t>
        </is>
      </c>
      <c r="BB312" t="inlineStr">
        <is>
          <t/>
        </is>
      </c>
      <c r="BC312" t="inlineStr">
        <is>
          <t>business angel-investering|business angels financiering</t>
        </is>
      </c>
      <c r="BD312" t="inlineStr">
        <is>
          <t>3|2</t>
        </is>
      </c>
      <c r="BE312" t="inlineStr">
        <is>
          <t>|</t>
        </is>
      </c>
      <c r="BF312" t="inlineStr">
        <is>
          <t>finansowanie przez aniołów biznesu</t>
        </is>
      </c>
      <c r="BG312" t="inlineStr">
        <is>
          <t>3</t>
        </is>
      </c>
      <c r="BH312" t="inlineStr">
        <is>
          <t/>
        </is>
      </c>
      <c r="BI312" t="inlineStr">
        <is>
          <t>investimento providencial</t>
        </is>
      </c>
      <c r="BJ312" t="inlineStr">
        <is>
          <t>3</t>
        </is>
      </c>
      <c r="BK312" t="inlineStr">
        <is>
          <t/>
        </is>
      </c>
      <c r="BL312" t="inlineStr">
        <is>
          <t/>
        </is>
      </c>
      <c r="BM312" t="inlineStr">
        <is>
          <t/>
        </is>
      </c>
      <c r="BN312" t="inlineStr">
        <is>
          <t/>
        </is>
      </c>
      <c r="BO312" t="inlineStr">
        <is>
          <t/>
        </is>
      </c>
      <c r="BP312" t="inlineStr">
        <is>
          <t/>
        </is>
      </c>
      <c r="BQ312" t="inlineStr">
        <is>
          <t/>
        </is>
      </c>
      <c r="BR312" t="inlineStr">
        <is>
          <t>naložbe poslovnih angelov</t>
        </is>
      </c>
      <c r="BS312" t="inlineStr">
        <is>
          <t>2</t>
        </is>
      </c>
      <c r="BT312" t="inlineStr">
        <is>
          <t/>
        </is>
      </c>
      <c r="BU312" t="inlineStr">
        <is>
          <t/>
        </is>
      </c>
      <c r="BV312" t="inlineStr">
        <is>
          <t/>
        </is>
      </c>
      <c r="BW312" t="inlineStr">
        <is>
          <t/>
        </is>
      </c>
      <c r="BX312" t="inlineStr">
        <is>
          <t/>
        </is>
      </c>
      <c r="BY312" t="inlineStr">
        <is>
          <t>rizikové investování do začínajících firem</t>
        </is>
      </c>
      <c r="BZ312" t="inlineStr">
        <is>
          <t>investering fra private investorer, der tilfører kapital for at opstarte og udvikle nye virksomheder</t>
        </is>
      </c>
      <c r="CA312" t="inlineStr">
        <is>
          <t>Investition von einem privaten Investor, der über Know-how in Gründungs- und Managementfragen, Branchenkenntnisse und ein beachtliches Vermögen verfügt, in ein Unternehmen, das sich noch im Aufbau befindet und daher noch keinen Ertrag aus dem Absatz erwirtschaftet</t>
        </is>
      </c>
      <c r="CB312" t="inlineStr">
        <is>
          <t/>
        </is>
      </c>
      <c r="CC312" t="inlineStr">
        <is>
          <t>form of early stage equity or equity-like investment that typically involves an individual investor providing money to help get a business off the ground or through an initial phase</t>
        </is>
      </c>
      <c r="CD312" t="inlineStr">
        <is>
          <t>Aportación de capital a empresas de nueva creación por parte de personas adineradas o de grupos de estas.</t>
        </is>
      </c>
      <c r="CE312" t="inlineStr">
        <is>
          <t/>
        </is>
      </c>
      <c r="CF312" t="inlineStr">
        <is>
          <t/>
        </is>
      </c>
      <c r="CG312" t="inlineStr">
        <is>
          <t>sommes d'argent de montant variés qui peuvent être placées dans l'entreprise à différentes étapes de son développement commercial</t>
        </is>
      </c>
      <c r="CH312" t="inlineStr">
        <is>
          <t/>
        </is>
      </c>
      <c r="CI312" t="inlineStr">
        <is>
          <t/>
        </is>
      </c>
      <c r="CJ312" t="inlineStr">
        <is>
          <t/>
        </is>
      </c>
      <c r="CK312" t="inlineStr">
        <is>
          <t/>
        </is>
      </c>
      <c r="CL312" t="inlineStr">
        <is>
          <t/>
        </is>
      </c>
      <c r="CM312" t="inlineStr">
        <is>
          <t/>
        </is>
      </c>
      <c r="CN312" t="inlineStr">
        <is>
          <t>ġeneralment dawn ikunu l-ewwel investimenti ta' ekwità li jsiru mill-kumpaniji l-ġodda</t>
        </is>
      </c>
      <c r="CO312" t="inlineStr">
        <is>
          <t>investering door een
individuele belegger in - veelal innovatieve - ondernemingen in de start- en
(snelle) groeifase, die de vorm kan hebben van een (converteerbare)
achtergestelde lening, een aandeleninvestering of een combinatie van beide</t>
        </is>
      </c>
      <c r="CP312" t="inlineStr">
        <is>
          <t>finansowanie przez zamożnego inwestora, który przeznacza kapitał na finansowanie przedsięwzięć będących we wczesnych fazach rozwoju w zamian za mniejszościowy pakiet udziałów w firmie</t>
        </is>
      </c>
      <c r="CQ312" t="inlineStr">
        <is>
          <t>Investimento informal por parte de investidores providenciais [ &lt;a href="/entry/result/909330/all" id="ENTRY_TO_ENTRY_CONVERTER" target="_blank"&gt;IATE:909330&lt;/a&gt; ].</t>
        </is>
      </c>
      <c r="CR312" t="inlineStr">
        <is>
          <t/>
        </is>
      </c>
      <c r="CS312" t="inlineStr">
        <is>
          <t/>
        </is>
      </c>
      <c r="CT312" t="inlineStr">
        <is>
          <t>naložbe posameznikov ali skupin posameznikov z redno naložbeno dejavnostjo s tveganim kapitalom, ki lastniški kapital vlagajo v podjetja, ki ne kotirajo na borzi</t>
        </is>
      </c>
      <c r="CU312" t="inlineStr">
        <is>
          <t/>
        </is>
      </c>
    </row>
    <row r="313">
      <c r="A313" s="1" t="str">
        <f>HYPERLINK("https://iate.europa.eu/entry/result/3549848/all", "3549848")</f>
        <v>3549848</v>
      </c>
      <c r="B313" t="inlineStr">
        <is>
          <t>FINANCE</t>
        </is>
      </c>
      <c r="C313" t="inlineStr">
        <is>
          <t>FINANCE|financing and investment</t>
        </is>
      </c>
      <c r="D313" t="inlineStr">
        <is>
          <t>мезофинансиране|финансиране на мезо равнище</t>
        </is>
      </c>
      <c r="E313" t="inlineStr">
        <is>
          <t>2|2</t>
        </is>
      </c>
      <c r="F313" t="inlineStr">
        <is>
          <t>|</t>
        </is>
      </c>
      <c r="G313" t="inlineStr">
        <is>
          <t>mezofinancování</t>
        </is>
      </c>
      <c r="H313" t="inlineStr">
        <is>
          <t>2</t>
        </is>
      </c>
      <c r="I313" t="inlineStr">
        <is>
          <t/>
        </is>
      </c>
      <c r="J313" t="inlineStr">
        <is>
          <t>mesofinansiering</t>
        </is>
      </c>
      <c r="K313" t="inlineStr">
        <is>
          <t>3</t>
        </is>
      </c>
      <c r="L313" t="inlineStr">
        <is>
          <t/>
        </is>
      </c>
      <c r="M313" t="inlineStr">
        <is>
          <t>Mesofinanzierung</t>
        </is>
      </c>
      <c r="N313" t="inlineStr">
        <is>
          <t>2</t>
        </is>
      </c>
      <c r="O313" t="inlineStr">
        <is>
          <t/>
        </is>
      </c>
      <c r="P313" t="inlineStr">
        <is>
          <t>μεσοδάνειο</t>
        </is>
      </c>
      <c r="Q313" t="inlineStr">
        <is>
          <t>3</t>
        </is>
      </c>
      <c r="R313" t="inlineStr">
        <is>
          <t/>
        </is>
      </c>
      <c r="S313" t="inlineStr">
        <is>
          <t>mesofinance|meso-finance</t>
        </is>
      </c>
      <c r="T313" t="inlineStr">
        <is>
          <t>2|1</t>
        </is>
      </c>
      <c r="U313" t="inlineStr">
        <is>
          <t>|</t>
        </is>
      </c>
      <c r="V313" t="inlineStr">
        <is>
          <t>mesofinanza</t>
        </is>
      </c>
      <c r="W313" t="inlineStr">
        <is>
          <t>2</t>
        </is>
      </c>
      <c r="X313" t="inlineStr">
        <is>
          <t/>
        </is>
      </c>
      <c r="Y313" t="inlineStr">
        <is>
          <t/>
        </is>
      </c>
      <c r="Z313" t="inlineStr">
        <is>
          <t/>
        </is>
      </c>
      <c r="AA313" t="inlineStr">
        <is>
          <t/>
        </is>
      </c>
      <c r="AB313" t="inlineStr">
        <is>
          <t/>
        </is>
      </c>
      <c r="AC313" t="inlineStr">
        <is>
          <t/>
        </is>
      </c>
      <c r="AD313" t="inlineStr">
        <is>
          <t/>
        </is>
      </c>
      <c r="AE313" t="inlineStr">
        <is>
          <t>mésofinance|méso-finance</t>
        </is>
      </c>
      <c r="AF313" t="inlineStr">
        <is>
          <t>3|3</t>
        </is>
      </c>
      <c r="AG313" t="inlineStr">
        <is>
          <t>preferred|admitted</t>
        </is>
      </c>
      <c r="AH313" t="inlineStr">
        <is>
          <t>méisea-mhaoiniú</t>
        </is>
      </c>
      <c r="AI313" t="inlineStr">
        <is>
          <t>3</t>
        </is>
      </c>
      <c r="AJ313" t="inlineStr">
        <is>
          <t/>
        </is>
      </c>
      <c r="AK313" t="inlineStr">
        <is>
          <t>financiranje „mezzanine” instrumentima</t>
        </is>
      </c>
      <c r="AL313" t="inlineStr">
        <is>
          <t>2</t>
        </is>
      </c>
      <c r="AM313" t="inlineStr">
        <is>
          <t/>
        </is>
      </c>
      <c r="AN313" t="inlineStr">
        <is>
          <t/>
        </is>
      </c>
      <c r="AO313" t="inlineStr">
        <is>
          <t/>
        </is>
      </c>
      <c r="AP313" t="inlineStr">
        <is>
          <t/>
        </is>
      </c>
      <c r="AQ313" t="inlineStr">
        <is>
          <t>mesofinanza</t>
        </is>
      </c>
      <c r="AR313" t="inlineStr">
        <is>
          <t>3</t>
        </is>
      </c>
      <c r="AS313" t="inlineStr">
        <is>
          <t/>
        </is>
      </c>
      <c r="AT313" t="inlineStr">
        <is>
          <t/>
        </is>
      </c>
      <c r="AU313" t="inlineStr">
        <is>
          <t/>
        </is>
      </c>
      <c r="AV313" t="inlineStr">
        <is>
          <t/>
        </is>
      </c>
      <c r="AW313" t="inlineStr">
        <is>
          <t/>
        </is>
      </c>
      <c r="AX313" t="inlineStr">
        <is>
          <t/>
        </is>
      </c>
      <c r="AY313" t="inlineStr">
        <is>
          <t/>
        </is>
      </c>
      <c r="AZ313" t="inlineStr">
        <is>
          <t>mesofinanza</t>
        </is>
      </c>
      <c r="BA313" t="inlineStr">
        <is>
          <t>3</t>
        </is>
      </c>
      <c r="BB313" t="inlineStr">
        <is>
          <t/>
        </is>
      </c>
      <c r="BC313" t="inlineStr">
        <is>
          <t>mesofinanciering</t>
        </is>
      </c>
      <c r="BD313" t="inlineStr">
        <is>
          <t>3</t>
        </is>
      </c>
      <c r="BE313" t="inlineStr">
        <is>
          <t/>
        </is>
      </c>
      <c r="BF313" t="inlineStr">
        <is>
          <t/>
        </is>
      </c>
      <c r="BG313" t="inlineStr">
        <is>
          <t/>
        </is>
      </c>
      <c r="BH313" t="inlineStr">
        <is>
          <t/>
        </is>
      </c>
      <c r="BI313" t="inlineStr">
        <is>
          <t>mesofinança</t>
        </is>
      </c>
      <c r="BJ313" t="inlineStr">
        <is>
          <t>2</t>
        </is>
      </c>
      <c r="BK313" t="inlineStr">
        <is>
          <t/>
        </is>
      </c>
      <c r="BL313" t="inlineStr">
        <is>
          <t/>
        </is>
      </c>
      <c r="BM313" t="inlineStr">
        <is>
          <t/>
        </is>
      </c>
      <c r="BN313" t="inlineStr">
        <is>
          <t/>
        </is>
      </c>
      <c r="BO313" t="inlineStr">
        <is>
          <t/>
        </is>
      </c>
      <c r="BP313" t="inlineStr">
        <is>
          <t/>
        </is>
      </c>
      <c r="BQ313" t="inlineStr">
        <is>
          <t/>
        </is>
      </c>
      <c r="BR313" t="inlineStr">
        <is>
          <t/>
        </is>
      </c>
      <c r="BS313" t="inlineStr">
        <is>
          <t/>
        </is>
      </c>
      <c r="BT313" t="inlineStr">
        <is>
          <t/>
        </is>
      </c>
      <c r="BU313" t="inlineStr">
        <is>
          <t/>
        </is>
      </c>
      <c r="BV313" t="inlineStr">
        <is>
          <t/>
        </is>
      </c>
      <c r="BW313" t="inlineStr">
        <is>
          <t/>
        </is>
      </c>
      <c r="BX313" t="inlineStr">
        <is>
          <t>сегмент от предоставянето на финансиране на предприятие, което не е развито или е слабо развито, от страна на микрофинансови институции или банки; този сегмент може да бъде определен като попадащ между тавана за микрофинансово кредитиране и прага за банково кредитиране</t>
        </is>
      </c>
      <c r="BY313" t="inlineStr">
        <is>
          <t>finanční služby nad úrovní mikrofinancování a pod úrovní komerčního a dotovaného mezinárodního financování (např. bankovní úvěry), kterými se pokrývají potřeby malých a středních podniků a které začínají zpravidla na hodnotě 1 000 EUR</t>
        </is>
      </c>
      <c r="BZ313" t="inlineStr">
        <is>
          <t>et segment af finansieringstilbud til virksomheder, der generelt set er lidt eller slet ikke udviklet hos institutioner for mikrofinansering og banker. Dette segment kan defineres som værende mellem mikrofinansiering og banklån, da der mellem disse er et manglende forbindelsesled, hvor små- og mellemstore virksomheder har besvær med at finansiere sig og især at udvikle sig.</t>
        </is>
      </c>
      <c r="CA313" t="inlineStr">
        <is>
          <t>Finanzierung zur Abdeckung der Finanzierungserfordernisse von Kleinbetrieben zwischen rund 5000 EUR und 500 000 EUR</t>
        </is>
      </c>
      <c r="CB313" t="inlineStr">
        <is>
          <t>δάνειο προς μια μικρή ή μεσαία επιχείρηση, μεγαλύτερο από μια μικροχρηματοδότηση [ &lt;a href="/entry/result/314841/all" id="ENTRY_TO_ENTRY_CONVERTER" target="_blank"&gt;IATE:314841&lt;/a&gt; ] και μικρότερο από ένα κλασικό τραπεζικό δάνειο</t>
        </is>
      </c>
      <c r="CC313" t="inlineStr">
        <is>
          <t>financial services covering the financial needs of small businesses above the microfinance level and below the commercial and subsidized international finance level</t>
        </is>
      </c>
      <c r="CD313" t="inlineStr">
        <is>
          <t/>
        </is>
      </c>
      <c r="CE313" t="inlineStr">
        <is>
          <t/>
        </is>
      </c>
      <c r="CF313" t="inlineStr">
        <is>
          <t/>
        </is>
      </c>
      <c r="CG313" t="inlineStr">
        <is>
          <t>le terme mesofinance désigne un segment de l’offre de financement à l’entreprise généralement peu ou pas développé dans les institutions de microfinance et dans les banques. Ce segment peut se définir comme compris entre le plafond des prêts relevant de la microfinance et le plancher du crédit bancaire. Entre ces deux limites se trouve un chaînon manquant où les petites et moyennes entreprises peinent à se financer et, partant, à se développer</t>
        </is>
      </c>
      <c r="CH313" t="inlineStr">
        <is>
          <t/>
        </is>
      </c>
      <c r="CI313" t="inlineStr">
        <is>
          <t>manje poznata opcija financiranja u središnjoj i istočnoj Europi, dostupna kako kompanijama u privatnom vlasništvu tako i kompanijama koje kotiraju na burzi. Obično se izdaje u obliku podređenog duga sa sudjelovanjem u kapitalu kako bi se financirala mogućnost rasta, kao što su akvizicije, nove proizvodne linije, novi distribucijski kanali ili proširenje postrojenja. Dodatno se može koristiti kako bi se omogućilo menadžmentu otkup kompanije od vlasnika kod nasljeđivanja. Generalno govoreći, financiranje “mezzanine” instrumentima je hibridno financiranje putem duga i vlasničkog kapitala. Uključuje značajke duga (redovne kamate i otplata glavnice) i kapitala (garancije i opcije). Financiranje “mezzanine” instrumentima je rangirano iza povlaštenog duga ali ispred kapitala u pogledu sigurnosti</t>
        </is>
      </c>
      <c r="CJ313" t="inlineStr">
        <is>
          <t/>
        </is>
      </c>
      <c r="CK313" t="inlineStr">
        <is>
          <t>finanza che considera e risponde ai bisogni economico-finanziari di una fascia della popolazione non servita dalla finanza tradizionale e nemmeno dalla microfinanza</t>
        </is>
      </c>
      <c r="CL313" t="inlineStr">
        <is>
          <t/>
        </is>
      </c>
      <c r="CM313" t="inlineStr">
        <is>
          <t/>
        </is>
      </c>
      <c r="CN313" t="inlineStr">
        <is>
          <t>is-servizzi finanzjarji (self, ekwità, garanziji) li jiġu offruti lin-negozji ż-żgħar fil-pajjiżi li qed jiżviluppaw</t>
        </is>
      </c>
      <c r="CO313" t="inlineStr">
        <is>
          <t>leningen aan
kleinschalige bedrijven die niet bediend worden door microkredietinstellingen
of banken</t>
        </is>
      </c>
      <c r="CP313" t="inlineStr">
        <is>
          <t/>
        </is>
      </c>
      <c r="CQ313" t="inlineStr">
        <is>
          <t/>
        </is>
      </c>
      <c r="CR313" t="inlineStr">
        <is>
          <t/>
        </is>
      </c>
      <c r="CS313" t="inlineStr">
        <is>
          <t/>
        </is>
      </c>
      <c r="CT313" t="inlineStr">
        <is>
          <t/>
        </is>
      </c>
      <c r="CU313" t="inlineStr">
        <is>
          <t/>
        </is>
      </c>
    </row>
    <row r="314">
      <c r="A314" s="1" t="str">
        <f>HYPERLINK("https://iate.europa.eu/entry/result/3579080/all", "3579080")</f>
        <v>3579080</v>
      </c>
      <c r="B314" t="inlineStr">
        <is>
          <t>FINANCE</t>
        </is>
      </c>
      <c r="C314" t="inlineStr">
        <is>
          <t>FINANCE|free movement of capital|financial market</t>
        </is>
      </c>
      <c r="D314" t="inlineStr">
        <is>
          <t>режим за стъпки на котиране за акции</t>
        </is>
      </c>
      <c r="E314" t="inlineStr">
        <is>
          <t>3</t>
        </is>
      </c>
      <c r="F314" t="inlineStr">
        <is>
          <t/>
        </is>
      </c>
      <c r="G314" t="inlineStr">
        <is>
          <t/>
        </is>
      </c>
      <c r="H314" t="inlineStr">
        <is>
          <t/>
        </is>
      </c>
      <c r="I314" t="inlineStr">
        <is>
          <t/>
        </is>
      </c>
      <c r="J314" t="inlineStr">
        <is>
          <t/>
        </is>
      </c>
      <c r="K314" t="inlineStr">
        <is>
          <t/>
        </is>
      </c>
      <c r="L314" t="inlineStr">
        <is>
          <t/>
        </is>
      </c>
      <c r="M314" t="inlineStr">
        <is>
          <t/>
        </is>
      </c>
      <c r="N314" t="inlineStr">
        <is>
          <t/>
        </is>
      </c>
      <c r="O314" t="inlineStr">
        <is>
          <t/>
        </is>
      </c>
      <c r="P314" t="inlineStr">
        <is>
          <t/>
        </is>
      </c>
      <c r="Q314" t="inlineStr">
        <is>
          <t/>
        </is>
      </c>
      <c r="R314" t="inlineStr">
        <is>
          <t/>
        </is>
      </c>
      <c r="S314" t="inlineStr">
        <is>
          <t>tick size regime</t>
        </is>
      </c>
      <c r="T314" t="inlineStr">
        <is>
          <t>3</t>
        </is>
      </c>
      <c r="U314" t="inlineStr">
        <is>
          <t/>
        </is>
      </c>
      <c r="V314" t="inlineStr">
        <is>
          <t/>
        </is>
      </c>
      <c r="W314" t="inlineStr">
        <is>
          <t/>
        </is>
      </c>
      <c r="X314" t="inlineStr">
        <is>
          <t/>
        </is>
      </c>
      <c r="Y314" t="inlineStr">
        <is>
          <t/>
        </is>
      </c>
      <c r="Z314" t="inlineStr">
        <is>
          <t/>
        </is>
      </c>
      <c r="AA314" t="inlineStr">
        <is>
          <t/>
        </is>
      </c>
      <c r="AB314" t="inlineStr">
        <is>
          <t/>
        </is>
      </c>
      <c r="AC314" t="inlineStr">
        <is>
          <t/>
        </is>
      </c>
      <c r="AD314" t="inlineStr">
        <is>
          <t/>
        </is>
      </c>
      <c r="AE314" t="inlineStr">
        <is>
          <t/>
        </is>
      </c>
      <c r="AF314" t="inlineStr">
        <is>
          <t/>
        </is>
      </c>
      <c r="AG314" t="inlineStr">
        <is>
          <t/>
        </is>
      </c>
      <c r="AH314" t="inlineStr">
        <is>
          <t/>
        </is>
      </c>
      <c r="AI314" t="inlineStr">
        <is>
          <t/>
        </is>
      </c>
      <c r="AJ314" t="inlineStr">
        <is>
          <t/>
        </is>
      </c>
      <c r="AK314" t="inlineStr">
        <is>
          <t/>
        </is>
      </c>
      <c r="AL314" t="inlineStr">
        <is>
          <t/>
        </is>
      </c>
      <c r="AM314" t="inlineStr">
        <is>
          <t/>
        </is>
      </c>
      <c r="AN314" t="inlineStr">
        <is>
          <t/>
        </is>
      </c>
      <c r="AO314" t="inlineStr">
        <is>
          <t/>
        </is>
      </c>
      <c r="AP314" t="inlineStr">
        <is>
          <t/>
        </is>
      </c>
      <c r="AQ314" t="inlineStr">
        <is>
          <t>regime in materia di dimensioni dei tick di negoziazione</t>
        </is>
      </c>
      <c r="AR314" t="inlineStr">
        <is>
          <t>3</t>
        </is>
      </c>
      <c r="AS314" t="inlineStr">
        <is>
          <t/>
        </is>
      </c>
      <c r="AT314" t="inlineStr">
        <is>
          <t/>
        </is>
      </c>
      <c r="AU314" t="inlineStr">
        <is>
          <t/>
        </is>
      </c>
      <c r="AV314" t="inlineStr">
        <is>
          <t/>
        </is>
      </c>
      <c r="AW314" t="inlineStr">
        <is>
          <t/>
        </is>
      </c>
      <c r="AX314" t="inlineStr">
        <is>
          <t/>
        </is>
      </c>
      <c r="AY314" t="inlineStr">
        <is>
          <t/>
        </is>
      </c>
      <c r="AZ314" t="inlineStr">
        <is>
          <t/>
        </is>
      </c>
      <c r="BA314" t="inlineStr">
        <is>
          <t/>
        </is>
      </c>
      <c r="BB314" t="inlineStr">
        <is>
          <t/>
        </is>
      </c>
      <c r="BC314" t="inlineStr">
        <is>
          <t/>
        </is>
      </c>
      <c r="BD314" t="inlineStr">
        <is>
          <t/>
        </is>
      </c>
      <c r="BE314" t="inlineStr">
        <is>
          <t/>
        </is>
      </c>
      <c r="BF314" t="inlineStr">
        <is>
          <t/>
        </is>
      </c>
      <c r="BG314" t="inlineStr">
        <is>
          <t/>
        </is>
      </c>
      <c r="BH314" t="inlineStr">
        <is>
          <t/>
        </is>
      </c>
      <c r="BI314" t="inlineStr">
        <is>
          <t/>
        </is>
      </c>
      <c r="BJ314" t="inlineStr">
        <is>
          <t/>
        </is>
      </c>
      <c r="BK314" t="inlineStr">
        <is>
          <t/>
        </is>
      </c>
      <c r="BL314" t="inlineStr">
        <is>
          <t/>
        </is>
      </c>
      <c r="BM314" t="inlineStr">
        <is>
          <t/>
        </is>
      </c>
      <c r="BN314" t="inlineStr">
        <is>
          <t/>
        </is>
      </c>
      <c r="BO314" t="inlineStr">
        <is>
          <t/>
        </is>
      </c>
      <c r="BP314" t="inlineStr">
        <is>
          <t/>
        </is>
      </c>
      <c r="BQ314" t="inlineStr">
        <is>
          <t/>
        </is>
      </c>
      <c r="BR314" t="inlineStr">
        <is>
          <t>režim za korak kotacije</t>
        </is>
      </c>
      <c r="BS314" t="inlineStr">
        <is>
          <t>2</t>
        </is>
      </c>
      <c r="BT314" t="inlineStr">
        <is>
          <t/>
        </is>
      </c>
      <c r="BU314" t="inlineStr">
        <is>
          <t/>
        </is>
      </c>
      <c r="BV314" t="inlineStr">
        <is>
          <t/>
        </is>
      </c>
      <c r="BW314" t="inlineStr">
        <is>
          <t/>
        </is>
      </c>
      <c r="BX314" t="inlineStr">
        <is>
          <t>рамка
за определяне на минималната разлика
между две ценови равнища на нарежданията, направени във връзка с финансов
инструмент в дневника за нареждания</t>
        </is>
      </c>
      <c r="BY314" t="inlineStr">
        <is>
          <t/>
        </is>
      </c>
      <c r="BZ314" t="inlineStr">
        <is>
          <t/>
        </is>
      </c>
      <c r="CA314" t="inlineStr">
        <is>
          <t/>
        </is>
      </c>
      <c r="CB314" t="inlineStr">
        <is>
          <t/>
        </is>
      </c>
      <c r="CC314" t="inlineStr">
        <is>
          <t>framework determining the minimum difference between two price levels of orders sent in relation to a financial instrument in the order-book, applicable to all orders submitted to trading venues, aiming to ensure the orderly functioning of the market</t>
        </is>
      </c>
      <c r="CD314" t="inlineStr">
        <is>
          <t/>
        </is>
      </c>
      <c r="CE314" t="inlineStr">
        <is>
          <t/>
        </is>
      </c>
      <c r="CF314" t="inlineStr">
        <is>
          <t/>
        </is>
      </c>
      <c r="CG314" t="inlineStr">
        <is>
          <t/>
        </is>
      </c>
      <c r="CH314" t="inlineStr">
        <is>
          <t/>
        </is>
      </c>
      <c r="CI314" t="inlineStr">
        <is>
          <t/>
        </is>
      </c>
      <c r="CJ314" t="inlineStr">
        <is>
          <t/>
        </is>
      </c>
      <c r="CK314" t="inlineStr">
        <is>
          <t>valore minimo di
scostamento dei prezzi delle proposte di negoziazione</t>
        </is>
      </c>
      <c r="CL314" t="inlineStr">
        <is>
          <t/>
        </is>
      </c>
      <c r="CM314" t="inlineStr">
        <is>
          <t/>
        </is>
      </c>
      <c r="CN314" t="inlineStr">
        <is>
          <t/>
        </is>
      </c>
      <c r="CO314" t="inlineStr">
        <is>
          <t/>
        </is>
      </c>
      <c r="CP314" t="inlineStr">
        <is>
          <t/>
        </is>
      </c>
      <c r="CQ314" t="inlineStr">
        <is>
          <t/>
        </is>
      </c>
      <c r="CR314" t="inlineStr">
        <is>
          <t/>
        </is>
      </c>
      <c r="CS314" t="inlineStr">
        <is>
          <t/>
        </is>
      </c>
      <c r="CT314" t="inlineStr">
        <is>
          <t/>
        </is>
      </c>
      <c r="CU314" t="inlineStr">
        <is>
          <t/>
        </is>
      </c>
    </row>
    <row r="315">
      <c r="A315" s="1" t="str">
        <f>HYPERLINK("https://iate.europa.eu/entry/result/916320/all", "916320")</f>
        <v>916320</v>
      </c>
      <c r="B315" t="inlineStr">
        <is>
          <t>ECONOMICS;FINANCE</t>
        </is>
      </c>
      <c r="C315" t="inlineStr">
        <is>
          <t>ECONOMICS;FINANCE|taxation;FINANCE</t>
        </is>
      </c>
      <c r="D315" t="inlineStr">
        <is>
          <t>данък на Тобин</t>
        </is>
      </c>
      <c r="E315" t="inlineStr">
        <is>
          <t>3</t>
        </is>
      </c>
      <c r="F315" t="inlineStr">
        <is>
          <t/>
        </is>
      </c>
      <c r="G315" t="inlineStr">
        <is>
          <t/>
        </is>
      </c>
      <c r="H315" t="inlineStr">
        <is>
          <t/>
        </is>
      </c>
      <c r="I315" t="inlineStr">
        <is>
          <t/>
        </is>
      </c>
      <c r="J315" t="inlineStr">
        <is>
          <t>Tobin-afgift|Tobin-skat</t>
        </is>
      </c>
      <c r="K315" t="inlineStr">
        <is>
          <t>4|4</t>
        </is>
      </c>
      <c r="L315" t="inlineStr">
        <is>
          <t>|</t>
        </is>
      </c>
      <c r="M315" t="inlineStr">
        <is>
          <t>Tobin-Steuer</t>
        </is>
      </c>
      <c r="N315" t="inlineStr">
        <is>
          <t>3</t>
        </is>
      </c>
      <c r="O315" t="inlineStr">
        <is>
          <t/>
        </is>
      </c>
      <c r="P315" t="inlineStr">
        <is>
          <t/>
        </is>
      </c>
      <c r="Q315" t="inlineStr">
        <is>
          <t/>
        </is>
      </c>
      <c r="R315" t="inlineStr">
        <is>
          <t/>
        </is>
      </c>
      <c r="S315" t="inlineStr">
        <is>
          <t>Tobin tax|speculation tax</t>
        </is>
      </c>
      <c r="T315" t="inlineStr">
        <is>
          <t>3|2</t>
        </is>
      </c>
      <c r="U315" t="inlineStr">
        <is>
          <t>|</t>
        </is>
      </c>
      <c r="V315" t="inlineStr">
        <is>
          <t>impuesto Tobin</t>
        </is>
      </c>
      <c r="W315" t="inlineStr">
        <is>
          <t>3</t>
        </is>
      </c>
      <c r="X315" t="inlineStr">
        <is>
          <t/>
        </is>
      </c>
      <c r="Y315" t="inlineStr">
        <is>
          <t/>
        </is>
      </c>
      <c r="Z315" t="inlineStr">
        <is>
          <t/>
        </is>
      </c>
      <c r="AA315" t="inlineStr">
        <is>
          <t/>
        </is>
      </c>
      <c r="AB315" t="inlineStr">
        <is>
          <t>Tobin-vero</t>
        </is>
      </c>
      <c r="AC315" t="inlineStr">
        <is>
          <t>3</t>
        </is>
      </c>
      <c r="AD315" t="inlineStr">
        <is>
          <t/>
        </is>
      </c>
      <c r="AE315" t="inlineStr">
        <is>
          <t>taxe Tobin</t>
        </is>
      </c>
      <c r="AF315" t="inlineStr">
        <is>
          <t>3</t>
        </is>
      </c>
      <c r="AG315" t="inlineStr">
        <is>
          <t/>
        </is>
      </c>
      <c r="AH315" t="inlineStr">
        <is>
          <t>Cáin Tobin</t>
        </is>
      </c>
      <c r="AI315" t="inlineStr">
        <is>
          <t>1</t>
        </is>
      </c>
      <c r="AJ315" t="inlineStr">
        <is>
          <t/>
        </is>
      </c>
      <c r="AK315" t="inlineStr">
        <is>
          <t/>
        </is>
      </c>
      <c r="AL315" t="inlineStr">
        <is>
          <t/>
        </is>
      </c>
      <c r="AM315" t="inlineStr">
        <is>
          <t/>
        </is>
      </c>
      <c r="AN315" t="inlineStr">
        <is>
          <t/>
        </is>
      </c>
      <c r="AO315" t="inlineStr">
        <is>
          <t/>
        </is>
      </c>
      <c r="AP315" t="inlineStr">
        <is>
          <t/>
        </is>
      </c>
      <c r="AQ315" t="inlineStr">
        <is>
          <t>Tobin tax</t>
        </is>
      </c>
      <c r="AR315" t="inlineStr">
        <is>
          <t>3</t>
        </is>
      </c>
      <c r="AS315" t="inlineStr">
        <is>
          <t/>
        </is>
      </c>
      <c r="AT315" t="inlineStr">
        <is>
          <t/>
        </is>
      </c>
      <c r="AU315" t="inlineStr">
        <is>
          <t/>
        </is>
      </c>
      <c r="AV315" t="inlineStr">
        <is>
          <t/>
        </is>
      </c>
      <c r="AW315" t="inlineStr">
        <is>
          <t>Tobina nodoklis</t>
        </is>
      </c>
      <c r="AX315" t="inlineStr">
        <is>
          <t>2</t>
        </is>
      </c>
      <c r="AY315" t="inlineStr">
        <is>
          <t/>
        </is>
      </c>
      <c r="AZ315" t="inlineStr">
        <is>
          <t/>
        </is>
      </c>
      <c r="BA315" t="inlineStr">
        <is>
          <t/>
        </is>
      </c>
      <c r="BB315" t="inlineStr">
        <is>
          <t/>
        </is>
      </c>
      <c r="BC315" t="inlineStr">
        <is>
          <t>Tobin-heffing|Tobin-belasting</t>
        </is>
      </c>
      <c r="BD315" t="inlineStr">
        <is>
          <t>1|2</t>
        </is>
      </c>
      <c r="BE315" t="inlineStr">
        <is>
          <t>|</t>
        </is>
      </c>
      <c r="BF315" t="inlineStr">
        <is>
          <t>podatek Tobina</t>
        </is>
      </c>
      <c r="BG315" t="inlineStr">
        <is>
          <t>3</t>
        </is>
      </c>
      <c r="BH315" t="inlineStr">
        <is>
          <t/>
        </is>
      </c>
      <c r="BI315" t="inlineStr">
        <is>
          <t>Imposto Tobin|Taxa Tobin</t>
        </is>
      </c>
      <c r="BJ315" t="inlineStr">
        <is>
          <t>2|2</t>
        </is>
      </c>
      <c r="BK315" t="inlineStr">
        <is>
          <t>|</t>
        </is>
      </c>
      <c r="BL315" t="inlineStr">
        <is>
          <t>taxa Tobin</t>
        </is>
      </c>
      <c r="BM315" t="inlineStr">
        <is>
          <t>2</t>
        </is>
      </c>
      <c r="BN315" t="inlineStr">
        <is>
          <t/>
        </is>
      </c>
      <c r="BO315" t="inlineStr">
        <is>
          <t/>
        </is>
      </c>
      <c r="BP315" t="inlineStr">
        <is>
          <t/>
        </is>
      </c>
      <c r="BQ315" t="inlineStr">
        <is>
          <t/>
        </is>
      </c>
      <c r="BR315" t="inlineStr">
        <is>
          <t>Tobinov davek</t>
        </is>
      </c>
      <c r="BS315" t="inlineStr">
        <is>
          <t>3</t>
        </is>
      </c>
      <c r="BT315" t="inlineStr">
        <is>
          <t/>
        </is>
      </c>
      <c r="BU315" t="inlineStr">
        <is>
          <t/>
        </is>
      </c>
      <c r="BV315" t="inlineStr">
        <is>
          <t/>
        </is>
      </c>
      <c r="BW315" t="inlineStr">
        <is>
          <t/>
        </is>
      </c>
      <c r="BX315" t="inlineStr">
        <is>
          <t>данък с умерен размер върху всички транзакции с чужда валута</t>
        </is>
      </c>
      <c r="BY315" t="inlineStr">
        <is>
          <t/>
        </is>
      </c>
      <c r="BZ315" t="inlineStr">
        <is>
          <t/>
        </is>
      </c>
      <c r="CA315" t="inlineStr">
        <is>
          <t>weltweit
einheitliche Sondersteuer auf spekulative internationale Devisentransaktionen,
deren Einführung im Jahr 1972 vorgeschlagen wurde</t>
        </is>
      </c>
      <c r="CB315" t="inlineStr">
        <is>
          <t/>
        </is>
      </c>
      <c r="CC315" t="inlineStr">
        <is>
          <t>tax on spot currency transactions originally proposed in the early 1970s with the intention of discouraging short-term currency speculation</t>
        </is>
      </c>
      <c r="CD315" t="inlineStr">
        <is>
          <t>Pequeño impuesto sobre las transacciones en divisas, con el fin de disuadir la especulación en los mercados financieros. (...) El economista estadounidense James Tobin sugirió en 1978 la idea de introducir un impuesto en torno al 0,5% sobre los flujos de capital y frenar de esta forma los flujos de capitales a corto plazo con carácter especulativo.&lt;br&gt;Los teóricos de la antiglobalización retomaron esa idea 20 años después, pero con el fin de tasar todas las transacciones financieras especulativas del planeta para redistribuir la riqueza, propuesta de la que se desvinculó Tobin.</t>
        </is>
      </c>
      <c r="CE315" t="inlineStr">
        <is>
          <t/>
        </is>
      </c>
      <c r="CF315" t="inlineStr">
        <is>
          <t>valuuttatransaktioista perittävä siirtovero, jolla halutaan hillitä kaikkia lyhytaikaisia pääomanliikkeitä</t>
        </is>
      </c>
      <c r="CG315" t="inlineStr">
        <is>
          <t>nom donné au concept imaginé dès 1971 par James Tobin, Prix Nobel d'économie en 1981, qui voulait tenter de contrôler les mouvements de capitaux à court terme jugés parfois trop déstabilisants pour les économies mondiales. L'idée était de taxer chaque transaction à 0,1% de son montant afin de dissuader les opérations d'aller-retour purement spéculatives et de favoriser, au contraire, les opérations à long terme.</t>
        </is>
      </c>
      <c r="CH315" t="inlineStr">
        <is>
          <t>&lt;strong&gt;cáin a ghearradh go domhanda ar gach idirbhearta
airgeadais, chun luaineacht maidir le ráta malairte a laghdú agus chun ioncam a
chruinniú chun tacaíocht a thabhairt d'fhorbairt idirnáisiúnta&lt;/strong&gt;</t>
        </is>
      </c>
      <c r="CI315" t="inlineStr">
        <is>
          <t/>
        </is>
      </c>
      <c r="CJ315" t="inlineStr">
        <is>
          <t/>
        </is>
      </c>
      <c r="CK315" t="inlineStr">
        <is>
          <t>tassa sulle transazioni tra le
diverse monete articolata in modo da scoraggiare la speculazione sulle valute e
cautelare i flussi di capitali indirizzati sugli investimenti produttivi</t>
        </is>
      </c>
      <c r="CL315" t="inlineStr">
        <is>
          <t/>
        </is>
      </c>
      <c r="CM315" t="inlineStr">
        <is>
          <t>Nodoklis spekulatīvām finanšu transakcijām. Pirmo reizi šādu nodokli, kura nolūks ir samazināt valūtu spekulācijas, ierosināja amerikāņu ekonomists un Nobela prēmijas laureāts Džeimss Tobins.</t>
        </is>
      </c>
      <c r="CN315" t="inlineStr">
        <is>
          <t/>
        </is>
      </c>
      <c r="CO315" t="inlineStr">
        <is>
          <t>"Tobin-taks: Genoemd naar de Amerikaanse econoom James Tobin, die het plan in 1972 opperde. In essentie is het een belasting op internationale valutatransacties. De huidige voorstellen houden een heffing in van tussen de 0,1 en 0,01% van het gewisselde bedrag bij iedere internationale transactie. Bij eenmalige transacties is de schade dan te overzien, echter bij het snel rondpompen van geld, zoals bij koersspeculatie gebeurt, zouden de verliezen te groot worden. (...) Volgens voorstanders is de Tobin-taks snel en eenvoudig in te voeren omdat het internationale betalingsverkeer vrijwel volledig is geautomatiseerd. De opbrengst is bij een heffing van 0,1% jaarlijks $150 mrd. De schuldenlast van de derde wereld bedraagt $170 mrd." "De belasting (...) zou een fonds moeten opleveren voor ontwikkelingshulp en milieubescherming."</t>
        </is>
      </c>
      <c r="CP315" t="inlineStr">
        <is>
          <t>zaproponowany przez Jamesa Tobina, amerykańskiego noblistę w dziedzinie ekonomii, podatek od spekulacyjnych transakcji walutowych, z którego dochód miał być przeznaczony na wyrównanie nierówności społecznych</t>
        </is>
      </c>
      <c r="CQ315" t="inlineStr">
        <is>
          <t>Imposto aplicável às transacções financeiras internacionais de carácter especulativo que, para além de contribuir para a estabilização dos mercados financeiros, dotaria os Estados e as Organizações Internacionais, como o FMI ou o Banco Mundial, de importantes fundos a canalizar essencialmente para a cooperação ao desenvolvimento. A ideia deste imposto foi apresentada nos anos 70 pelo economista americano James Tobin e daí o seu nome. A Taxa Tobin é actualmente objecto de polémica e defendida por movimentos de opinião a nível internacional de que se destacam a campanha da Iniciativa de Halifax (Canadá) e o Movimento Internacional ATTAC, criado em 1998. NB: ATTAC (Association pour une Taxation des Transactions financières pour l'Aide aux Citoyens) é a sigla de uma associação francesa principal impulsionadora do Movimento mas significa também "Action pour une Taxe Tobin d'Aide aux Citoyens" e foi assim que o acrónimo nasceu no texto de Ignacio Ramonet publicado no Monde Diplomatique de Dezembro de 1997 e que esteve na base da criação de ATTAC.</t>
        </is>
      </c>
      <c r="CR315" t="inlineStr">
        <is>
          <t>taxă impusă fiecărei
tranzacţii valutare, propusă pentru prima dată de economistul James Tobin în anii ’70, stabilită la
un nivel destul de redus astfel încât să nu pericliteze tranzacţiile necesare
bunei desfăşurări a comerţului cu bunuri şi servicii sau investiţiile pe termen
lung</t>
        </is>
      </c>
      <c r="CS315" t="inlineStr">
        <is>
          <t/>
        </is>
      </c>
      <c r="CT315" t="inlineStr">
        <is>
          <t>davek na devizne transakcije, ki ga je predlagal ameriški ekonomist in nobelovec James Tobin</t>
        </is>
      </c>
      <c r="CU315" t="inlineStr">
        <is>
          <t/>
        </is>
      </c>
    </row>
    <row r="316">
      <c r="A316" s="1" t="str">
        <f>HYPERLINK("https://iate.europa.eu/entry/result/127528/all", "127528")</f>
        <v>127528</v>
      </c>
      <c r="B316" t="inlineStr">
        <is>
          <t>FINANCE</t>
        </is>
      </c>
      <c r="C316" t="inlineStr">
        <is>
          <t>FINANCE</t>
        </is>
      </c>
      <c r="D316" t="inlineStr">
        <is>
          <t/>
        </is>
      </c>
      <c r="E316" t="inlineStr">
        <is>
          <t/>
        </is>
      </c>
      <c r="F316" t="inlineStr">
        <is>
          <t/>
        </is>
      </c>
      <c r="G316" t="inlineStr">
        <is>
          <t/>
        </is>
      </c>
      <c r="H316" t="inlineStr">
        <is>
          <t/>
        </is>
      </c>
      <c r="I316" t="inlineStr">
        <is>
          <t/>
        </is>
      </c>
      <c r="J316" t="inlineStr">
        <is>
          <t>værdikort|forudbetalt pengekort</t>
        </is>
      </c>
      <c r="K316" t="inlineStr">
        <is>
          <t>1|1</t>
        </is>
      </c>
      <c r="L316" t="inlineStr">
        <is>
          <t>|</t>
        </is>
      </c>
      <c r="M316" t="inlineStr">
        <is>
          <t>Wertkarte|im voraus bezahlte Karte|vorausbezahlte Karte</t>
        </is>
      </c>
      <c r="N316" t="inlineStr">
        <is>
          <t>1|1|1</t>
        </is>
      </c>
      <c r="O316" t="inlineStr">
        <is>
          <t>||</t>
        </is>
      </c>
      <c r="P316" t="inlineStr">
        <is>
          <t>προπληρωμένη κάρτα</t>
        </is>
      </c>
      <c r="Q316" t="inlineStr">
        <is>
          <t>3</t>
        </is>
      </c>
      <c r="R316" t="inlineStr">
        <is>
          <t/>
        </is>
      </c>
      <c r="S316" t="inlineStr">
        <is>
          <t>prepaid card</t>
        </is>
      </c>
      <c r="T316" t="inlineStr">
        <is>
          <t>3</t>
        </is>
      </c>
      <c r="U316" t="inlineStr">
        <is>
          <t/>
        </is>
      </c>
      <c r="V316" t="inlineStr">
        <is>
          <t>tarjeta prepagada</t>
        </is>
      </c>
      <c r="W316" t="inlineStr">
        <is>
          <t>1</t>
        </is>
      </c>
      <c r="X316" t="inlineStr">
        <is>
          <t/>
        </is>
      </c>
      <c r="Y316" t="inlineStr">
        <is>
          <t/>
        </is>
      </c>
      <c r="Z316" t="inlineStr">
        <is>
          <t/>
        </is>
      </c>
      <c r="AA316" t="inlineStr">
        <is>
          <t/>
        </is>
      </c>
      <c r="AB316" t="inlineStr">
        <is>
          <t>ennakkomaksukortti|rahakortti</t>
        </is>
      </c>
      <c r="AC316" t="inlineStr">
        <is>
          <t>1|1</t>
        </is>
      </c>
      <c r="AD316" t="inlineStr">
        <is>
          <t>|</t>
        </is>
      </c>
      <c r="AE316" t="inlineStr">
        <is>
          <t>carte prépayée</t>
        </is>
      </c>
      <c r="AF316" t="inlineStr">
        <is>
          <t>1</t>
        </is>
      </c>
      <c r="AG316" t="inlineStr">
        <is>
          <t/>
        </is>
      </c>
      <c r="AH316" t="inlineStr">
        <is>
          <t>cárta réamhíoctha</t>
        </is>
      </c>
      <c r="AI316" t="inlineStr">
        <is>
          <t>3</t>
        </is>
      </c>
      <c r="AJ316" t="inlineStr">
        <is>
          <t/>
        </is>
      </c>
      <c r="AK316" t="inlineStr">
        <is>
          <t/>
        </is>
      </c>
      <c r="AL316" t="inlineStr">
        <is>
          <t/>
        </is>
      </c>
      <c r="AM316" t="inlineStr">
        <is>
          <t/>
        </is>
      </c>
      <c r="AN316" t="inlineStr">
        <is>
          <t>előrefizetett funkcióval rendelkező kártya|elektronikus pénz funkcióval rendelkező kártya|előre fizetett kártya</t>
        </is>
      </c>
      <c r="AO316" t="inlineStr">
        <is>
          <t>3|3|4</t>
        </is>
      </c>
      <c r="AP316" t="inlineStr">
        <is>
          <t>||preferred</t>
        </is>
      </c>
      <c r="AQ316" t="inlineStr">
        <is>
          <t>carta prepagata</t>
        </is>
      </c>
      <c r="AR316" t="inlineStr">
        <is>
          <t>1</t>
        </is>
      </c>
      <c r="AS316" t="inlineStr">
        <is>
          <t/>
        </is>
      </c>
      <c r="AT316" t="inlineStr">
        <is>
          <t>išankstinio mokėjimo kortelė</t>
        </is>
      </c>
      <c r="AU316" t="inlineStr">
        <is>
          <t>3</t>
        </is>
      </c>
      <c r="AV316" t="inlineStr">
        <is>
          <t/>
        </is>
      </c>
      <c r="AW316" t="inlineStr">
        <is>
          <t>priekšapmaksas karte</t>
        </is>
      </c>
      <c r="AX316" t="inlineStr">
        <is>
          <t>3</t>
        </is>
      </c>
      <c r="AY316" t="inlineStr">
        <is>
          <t/>
        </is>
      </c>
      <c r="AZ316" t="inlineStr">
        <is>
          <t/>
        </is>
      </c>
      <c r="BA316" t="inlineStr">
        <is>
          <t/>
        </is>
      </c>
      <c r="BB316" t="inlineStr">
        <is>
          <t/>
        </is>
      </c>
      <c r="BC316" t="inlineStr">
        <is>
          <t>elektronische portemonnee|oplaadbare betaalkaart</t>
        </is>
      </c>
      <c r="BD316" t="inlineStr">
        <is>
          <t>1|1</t>
        </is>
      </c>
      <c r="BE316" t="inlineStr">
        <is>
          <t>|</t>
        </is>
      </c>
      <c r="BF316" t="inlineStr">
        <is>
          <t>karta przedpłacona</t>
        </is>
      </c>
      <c r="BG316" t="inlineStr">
        <is>
          <t>3</t>
        </is>
      </c>
      <c r="BH316" t="inlineStr">
        <is>
          <t/>
        </is>
      </c>
      <c r="BI316" t="inlineStr">
        <is>
          <t>cartão pré-pago</t>
        </is>
      </c>
      <c r="BJ316" t="inlineStr">
        <is>
          <t>1</t>
        </is>
      </c>
      <c r="BK316" t="inlineStr">
        <is>
          <t/>
        </is>
      </c>
      <c r="BL316" t="inlineStr">
        <is>
          <t/>
        </is>
      </c>
      <c r="BM316" t="inlineStr">
        <is>
          <t/>
        </is>
      </c>
      <c r="BN316" t="inlineStr">
        <is>
          <t/>
        </is>
      </c>
      <c r="BO316" t="inlineStr">
        <is>
          <t/>
        </is>
      </c>
      <c r="BP316" t="inlineStr">
        <is>
          <t/>
        </is>
      </c>
      <c r="BQ316" t="inlineStr">
        <is>
          <t/>
        </is>
      </c>
      <c r="BR316" t="inlineStr">
        <is>
          <t/>
        </is>
      </c>
      <c r="BS316" t="inlineStr">
        <is>
          <t/>
        </is>
      </c>
      <c r="BT316" t="inlineStr">
        <is>
          <t/>
        </is>
      </c>
      <c r="BU316" t="inlineStr">
        <is>
          <t/>
        </is>
      </c>
      <c r="BV316" t="inlineStr">
        <is>
          <t/>
        </is>
      </c>
      <c r="BW316" t="inlineStr">
        <is>
          <t/>
        </is>
      </c>
      <c r="BX316" t="inlineStr">
        <is>
          <t/>
        </is>
      </c>
      <c r="BY316" t="inlineStr">
        <is>
          <t/>
        </is>
      </c>
      <c r="BZ316" t="inlineStr">
        <is>
          <t/>
        </is>
      </c>
      <c r="CA316" t="inlineStr">
        <is>
          <t/>
        </is>
      </c>
      <c r="CB316" t="inlineStr">
        <is>
          <t>κατηγορία μέσου πληρωμής στην οποία είναι αποθηκευμένο το ηλεκτρονικό χρήμα</t>
        </is>
      </c>
      <c r="CC316" t="inlineStr">
        <is>
          <t>a plastic card to which one transfers a certain amount of money</t>
        </is>
      </c>
      <c r="CD316" t="inlineStr">
        <is>
          <t>Tarjeta en la que se encuentra almacenado un determinado valor &lt;a href="/entry/result/2248672/all" id="ENTRY_TO_ENTRY_CONVERTER" target="_blank"&gt;IATE:2248672&lt;/a&gt; y por la cual el poseedor &lt;a href="/entry/result/156850/all" id="ENTRY_TO_ENTRY_CONVERTER" target="_blank"&gt;IATE:156850&lt;/a&gt; ha pagado previamente al emisor &lt;a href="/entry/result/156848/all" id="ENTRY_TO_ENTRY_CONVERTER" target="_blank"&gt;IATE:156848&lt;/a&gt; .</t>
        </is>
      </c>
      <c r="CE316" t="inlineStr">
        <is>
          <t/>
        </is>
      </c>
      <c r="CF316" t="inlineStr">
        <is>
          <t/>
        </is>
      </c>
      <c r="CG316" t="inlineStr">
        <is>
          <t/>
        </is>
      </c>
      <c r="CH316" t="inlineStr">
        <is>
          <t>catagóir ionstraime íocaíochta ar a stóráiltear airgead leictreonach</t>
        </is>
      </c>
      <c r="CI316" t="inlineStr">
        <is>
          <t/>
        </is>
      </c>
      <c r="CJ316" t="inlineStr">
        <is>
          <t>olyan kártya, amely a kártyabirtokos által – a kártyát kibocsátó részére – előre kifizetett összeg erejéig használható, legfőképp vásárlásra, illetve egyes konstrukcióknál készpénz felvételére is</t>
        </is>
      </c>
      <c r="CK316" t="inlineStr">
        <is>
          <t/>
        </is>
      </c>
      <c r="CL316" t="inlineStr">
        <is>
          <t>nevardinė kortelė, nurodyta I
priedo 2 punkte, kurioje yra arba kuri suteikia prieigą prie piniginės vertės
arba lėšų, kurios gali būti panaudotos mokėjimo operacijoms atlikti, prekėms ar
paslaugoms įsigyti arba valiutai išpirkti, kai tokia kortelė nėra susieta su
banko sąskaita</t>
        </is>
      </c>
      <c r="CM316" t="inlineStr">
        <is>
          <t>maksājumu instrumentu kategorija, uz kuras tiek uzglabāta elektroniskā nauda, kā noteikts Direktīvas 2009/110/EK 2. panta 2. punktā</t>
        </is>
      </c>
      <c r="CN316" t="inlineStr">
        <is>
          <t/>
        </is>
      </c>
      <c r="CO316" t="inlineStr">
        <is>
          <t/>
        </is>
      </c>
      <c r="CP316" t="inlineStr">
        <is>
          <t>instrument płatniczy, na którym przechowywany jest pieniądz elektroniczny zdefiniowany w art. 2 pkt 2 dyrektywy 2009/110/WE</t>
        </is>
      </c>
      <c r="CQ316" t="inlineStr">
        <is>
          <t/>
        </is>
      </c>
      <c r="CR316" t="inlineStr">
        <is>
          <t/>
        </is>
      </c>
      <c r="CS316" t="inlineStr">
        <is>
          <t/>
        </is>
      </c>
      <c r="CT316" t="inlineStr">
        <is>
          <t/>
        </is>
      </c>
      <c r="CU316" t="inlineStr">
        <is>
          <t/>
        </is>
      </c>
    </row>
    <row r="317">
      <c r="A317" s="1" t="str">
        <f>HYPERLINK("https://iate.europa.eu/entry/result/127516/all", "127516")</f>
        <v>127516</v>
      </c>
      <c r="B317" t="inlineStr">
        <is>
          <t>FINANCE;LAW</t>
        </is>
      </c>
      <c r="C317" t="inlineStr">
        <is>
          <t>FINANCE;LAW</t>
        </is>
      </c>
      <c r="D317" t="inlineStr">
        <is>
          <t>депозитна институция|влогонабираща институция</t>
        </is>
      </c>
      <c r="E317" t="inlineStr">
        <is>
          <t>3|3</t>
        </is>
      </c>
      <c r="F317" t="inlineStr">
        <is>
          <t>|</t>
        </is>
      </c>
      <c r="G317" t="inlineStr">
        <is>
          <t/>
        </is>
      </c>
      <c r="H317" t="inlineStr">
        <is>
          <t/>
        </is>
      </c>
      <c r="I317" t="inlineStr">
        <is>
          <t/>
        </is>
      </c>
      <c r="J317" t="inlineStr">
        <is>
          <t>institut, der modtager indlån|indskudsinstitut</t>
        </is>
      </c>
      <c r="K317" t="inlineStr">
        <is>
          <t>1|3</t>
        </is>
      </c>
      <c r="L317" t="inlineStr">
        <is>
          <t>|</t>
        </is>
      </c>
      <c r="M317" t="inlineStr">
        <is>
          <t>Einlageinstitut</t>
        </is>
      </c>
      <c r="N317" t="inlineStr">
        <is>
          <t>1</t>
        </is>
      </c>
      <c r="O317" t="inlineStr">
        <is>
          <t/>
        </is>
      </c>
      <c r="P317" t="inlineStr">
        <is>
          <t>οργανισμός καταθέσεων|ίδρυμα αποδοχής καταθέσεων</t>
        </is>
      </c>
      <c r="Q317" t="inlineStr">
        <is>
          <t>1|3</t>
        </is>
      </c>
      <c r="R317" t="inlineStr">
        <is>
          <t>|</t>
        </is>
      </c>
      <c r="S317" t="inlineStr">
        <is>
          <t>deposit-taking corporation|depository institution|deposit-taking company|deposit-taking institution</t>
        </is>
      </c>
      <c r="T317" t="inlineStr">
        <is>
          <t>3|3|1|3</t>
        </is>
      </c>
      <c r="U317" t="inlineStr">
        <is>
          <t>|||</t>
        </is>
      </c>
      <c r="V317" t="inlineStr">
        <is>
          <t>entidad de depósito|institución de depósito</t>
        </is>
      </c>
      <c r="W317" t="inlineStr">
        <is>
          <t>1|1</t>
        </is>
      </c>
      <c r="X317" t="inlineStr">
        <is>
          <t>|</t>
        </is>
      </c>
      <c r="Y317" t="inlineStr">
        <is>
          <t>hoiustamisasutus</t>
        </is>
      </c>
      <c r="Z317" t="inlineStr">
        <is>
          <t>3</t>
        </is>
      </c>
      <c r="AA317" t="inlineStr">
        <is>
          <t/>
        </is>
      </c>
      <c r="AB317" t="inlineStr">
        <is>
          <t>talletuslaitos</t>
        </is>
      </c>
      <c r="AC317" t="inlineStr">
        <is>
          <t>3</t>
        </is>
      </c>
      <c r="AD317" t="inlineStr">
        <is>
          <t/>
        </is>
      </c>
      <c r="AE317" t="inlineStr">
        <is>
          <t>établissement de dépôt|établissement dépositaire|établissement de crédit</t>
        </is>
      </c>
      <c r="AF317" t="inlineStr">
        <is>
          <t>1|3|4</t>
        </is>
      </c>
      <c r="AG317" t="inlineStr">
        <is>
          <t>||</t>
        </is>
      </c>
      <c r="AH317" t="inlineStr">
        <is>
          <t/>
        </is>
      </c>
      <c r="AI317" t="inlineStr">
        <is>
          <t/>
        </is>
      </c>
      <c r="AJ317" t="inlineStr">
        <is>
          <t/>
        </is>
      </c>
      <c r="AK317" t="inlineStr">
        <is>
          <t/>
        </is>
      </c>
      <c r="AL317" t="inlineStr">
        <is>
          <t/>
        </is>
      </c>
      <c r="AM317" t="inlineStr">
        <is>
          <t/>
        </is>
      </c>
      <c r="AN317" t="inlineStr">
        <is>
          <t>betétgyűjtéssel foglalkozó vállalat|betéti intézmény</t>
        </is>
      </c>
      <c r="AO317" t="inlineStr">
        <is>
          <t>3|3</t>
        </is>
      </c>
      <c r="AP317" t="inlineStr">
        <is>
          <t>|</t>
        </is>
      </c>
      <c r="AQ317" t="inlineStr">
        <is>
          <t>ente di deposito|istituto di deposito</t>
        </is>
      </c>
      <c r="AR317" t="inlineStr">
        <is>
          <t>1|1</t>
        </is>
      </c>
      <c r="AS317" t="inlineStr">
        <is>
          <t>|</t>
        </is>
      </c>
      <c r="AT317" t="inlineStr">
        <is>
          <t/>
        </is>
      </c>
      <c r="AU317" t="inlineStr">
        <is>
          <t/>
        </is>
      </c>
      <c r="AV317" t="inlineStr">
        <is>
          <t/>
        </is>
      </c>
      <c r="AW317" t="inlineStr">
        <is>
          <t>noguldījumu iestāde|depozitārā iestāde</t>
        </is>
      </c>
      <c r="AX317" t="inlineStr">
        <is>
          <t>3|3</t>
        </is>
      </c>
      <c r="AY317" t="inlineStr">
        <is>
          <t>|</t>
        </is>
      </c>
      <c r="AZ317" t="inlineStr">
        <is>
          <t/>
        </is>
      </c>
      <c r="BA317" t="inlineStr">
        <is>
          <t/>
        </is>
      </c>
      <c r="BB317" t="inlineStr">
        <is>
          <t/>
        </is>
      </c>
      <c r="BC317" t="inlineStr">
        <is>
          <t>deposito-instelling</t>
        </is>
      </c>
      <c r="BD317" t="inlineStr">
        <is>
          <t>1</t>
        </is>
      </c>
      <c r="BE317" t="inlineStr">
        <is>
          <t/>
        </is>
      </c>
      <c r="BF317" t="inlineStr">
        <is>
          <t>instytucja depozytowa</t>
        </is>
      </c>
      <c r="BG317" t="inlineStr">
        <is>
          <t>3</t>
        </is>
      </c>
      <c r="BH317" t="inlineStr">
        <is>
          <t/>
        </is>
      </c>
      <c r="BI317" t="inlineStr">
        <is>
          <t>entidade de depósito</t>
        </is>
      </c>
      <c r="BJ317" t="inlineStr">
        <is>
          <t>1</t>
        </is>
      </c>
      <c r="BK317" t="inlineStr">
        <is>
          <t/>
        </is>
      </c>
      <c r="BL317" t="inlineStr">
        <is>
          <t/>
        </is>
      </c>
      <c r="BM317" t="inlineStr">
        <is>
          <t/>
        </is>
      </c>
      <c r="BN317" t="inlineStr">
        <is>
          <t/>
        </is>
      </c>
      <c r="BO317" t="inlineStr">
        <is>
          <t>depozitná inštitúcia|vkladová inštitúcia</t>
        </is>
      </c>
      <c r="BP317" t="inlineStr">
        <is>
          <t>3|3</t>
        </is>
      </c>
      <c r="BQ317" t="inlineStr">
        <is>
          <t>|</t>
        </is>
      </c>
      <c r="BR317" t="inlineStr">
        <is>
          <t/>
        </is>
      </c>
      <c r="BS317" t="inlineStr">
        <is>
          <t/>
        </is>
      </c>
      <c r="BT317" t="inlineStr">
        <is>
          <t/>
        </is>
      </c>
      <c r="BU317" t="inlineStr">
        <is>
          <t/>
        </is>
      </c>
      <c r="BV317" t="inlineStr">
        <is>
          <t/>
        </is>
      </c>
      <c r="BW317" t="inlineStr">
        <is>
          <t/>
        </is>
      </c>
      <c r="BX317" t="inlineStr">
        <is>
          <t/>
        </is>
      </c>
      <c r="BY317" t="inlineStr">
        <is>
          <t/>
        </is>
      </c>
      <c r="BZ317" t="inlineStr">
        <is>
          <t>Enhed, der accepterer indskud som et sædvanligt led i bankvirksomhed eller lignende forretningsvirksomhed.</t>
        </is>
      </c>
      <c r="CA317" t="inlineStr">
        <is>
          <t/>
        </is>
      </c>
      <c r="CB317" t="inlineStr">
        <is>
          <t/>
        </is>
      </c>
      <c r="CC317" t="inlineStr">
        <is>
          <t>any entity that accepts deposits in the ordinary course of a banking or similar business</t>
        </is>
      </c>
      <c r="CD317" t="inlineStr">
        <is>
          <t/>
        </is>
      </c>
      <c r="CE317" t="inlineStr">
        <is>
          <t>ettevõte, mis võtab vastu hoiuseid tavapärase pangandus- või muu sarnase äritegevuse raames</t>
        </is>
      </c>
      <c r="CF317" t="inlineStr">
        <is>
          <t>yksikkö, joka vastaanottaa talletuksia säännönmukaisen pankki- tai samanlaisen liiketoiminnan puitteissa</t>
        </is>
      </c>
      <c r="CG317" t="inlineStr">
        <is>
          <t/>
        </is>
      </c>
      <c r="CH317" t="inlineStr">
        <is>
          <t/>
        </is>
      </c>
      <c r="CI317" t="inlineStr">
        <is>
          <t/>
        </is>
      </c>
      <c r="CJ317" t="inlineStr">
        <is>
          <t>olyan szervezet, amely szokásos banki vagy ahhoz hasonló üzleti tevékenysége részeként betéteket fogad el</t>
        </is>
      </c>
      <c r="CK317" t="inlineStr">
        <is>
          <t>Istituzione finanziaria autorizzata a provvedersi di fondi attraverso la raccolta di risparmio presso il pubblico sotto forma di conti di deposito.</t>
        </is>
      </c>
      <c r="CL317" t="inlineStr">
        <is>
          <t/>
        </is>
      </c>
      <c r="CM317" t="inlineStr">
        <is>
          <t>jebkura vienība, kas pieņem noguldījumus, veicot parastu bankas darbību vai līdzīgu darījumdarbību</t>
        </is>
      </c>
      <c r="CN317" t="inlineStr">
        <is>
          <t/>
        </is>
      </c>
      <c r="CO317" t="inlineStr">
        <is>
          <t/>
        </is>
      </c>
      <c r="CP317" t="inlineStr">
        <is>
          <t>każdy podmiot, który przyjmuje depozyty w ramach prowadzonej działalności bankowej lub podobnej</t>
        </is>
      </c>
      <c r="CQ317" t="inlineStr">
        <is>
          <t/>
        </is>
      </c>
      <c r="CR317" t="inlineStr">
        <is>
          <t/>
        </is>
      </c>
      <c r="CS317" t="inlineStr">
        <is>
          <t>akýkoľvek subjekt, ktorý prijíma vklady v rámci bežného podnikania v oblasti bankovníctva alebo podobného odvetvia</t>
        </is>
      </c>
      <c r="CT317" t="inlineStr">
        <is>
          <t/>
        </is>
      </c>
      <c r="CU317" t="inlineStr">
        <is>
          <t/>
        </is>
      </c>
    </row>
    <row r="318">
      <c r="A318" s="1" t="str">
        <f>HYPERLINK("https://iate.europa.eu/entry/result/1131389/all", "1131389")</f>
        <v>1131389</v>
      </c>
      <c r="B318" t="inlineStr">
        <is>
          <t>FINANCE</t>
        </is>
      </c>
      <c r="C318" t="inlineStr">
        <is>
          <t>FINANCE</t>
        </is>
      </c>
      <c r="D318" t="inlineStr">
        <is>
          <t/>
        </is>
      </c>
      <c r="E318" t="inlineStr">
        <is>
          <t/>
        </is>
      </c>
      <c r="F318" t="inlineStr">
        <is>
          <t/>
        </is>
      </c>
      <c r="G318" t="inlineStr">
        <is>
          <t/>
        </is>
      </c>
      <c r="H318" t="inlineStr">
        <is>
          <t/>
        </is>
      </c>
      <c r="I318" t="inlineStr">
        <is>
          <t/>
        </is>
      </c>
      <c r="J318" t="inlineStr">
        <is>
          <t/>
        </is>
      </c>
      <c r="K318" t="inlineStr">
        <is>
          <t/>
        </is>
      </c>
      <c r="L318" t="inlineStr">
        <is>
          <t/>
        </is>
      </c>
      <c r="M318" t="inlineStr">
        <is>
          <t>Schuldumwandlung|Umschuldung</t>
        </is>
      </c>
      <c r="N318" t="inlineStr">
        <is>
          <t>3|3</t>
        </is>
      </c>
      <c r="O318" t="inlineStr">
        <is>
          <t>|</t>
        </is>
      </c>
      <c r="P318" t="inlineStr">
        <is>
          <t/>
        </is>
      </c>
      <c r="Q318" t="inlineStr">
        <is>
          <t/>
        </is>
      </c>
      <c r="R318" t="inlineStr">
        <is>
          <t/>
        </is>
      </c>
      <c r="S318" t="inlineStr">
        <is>
          <t>debt conversion</t>
        </is>
      </c>
      <c r="T318" t="inlineStr">
        <is>
          <t>3</t>
        </is>
      </c>
      <c r="U318" t="inlineStr">
        <is>
          <t/>
        </is>
      </c>
      <c r="V318" t="inlineStr">
        <is>
          <t/>
        </is>
      </c>
      <c r="W318" t="inlineStr">
        <is>
          <t/>
        </is>
      </c>
      <c r="X318" t="inlineStr">
        <is>
          <t/>
        </is>
      </c>
      <c r="Y318" t="inlineStr">
        <is>
          <t/>
        </is>
      </c>
      <c r="Z318" t="inlineStr">
        <is>
          <t/>
        </is>
      </c>
      <c r="AA318" t="inlineStr">
        <is>
          <t/>
        </is>
      </c>
      <c r="AB318" t="inlineStr">
        <is>
          <t>velan muunto</t>
        </is>
      </c>
      <c r="AC318" t="inlineStr">
        <is>
          <t>1</t>
        </is>
      </c>
      <c r="AD318" t="inlineStr">
        <is>
          <t/>
        </is>
      </c>
      <c r="AE318" t="inlineStr">
        <is>
          <t>conversion de dette</t>
        </is>
      </c>
      <c r="AF318" t="inlineStr">
        <is>
          <t>3</t>
        </is>
      </c>
      <c r="AG318" t="inlineStr">
        <is>
          <t/>
        </is>
      </c>
      <c r="AH318" t="inlineStr">
        <is>
          <t/>
        </is>
      </c>
      <c r="AI318" t="inlineStr">
        <is>
          <t/>
        </is>
      </c>
      <c r="AJ318" t="inlineStr">
        <is>
          <t/>
        </is>
      </c>
      <c r="AK318" t="inlineStr">
        <is>
          <t/>
        </is>
      </c>
      <c r="AL318" t="inlineStr">
        <is>
          <t/>
        </is>
      </c>
      <c r="AM318" t="inlineStr">
        <is>
          <t/>
        </is>
      </c>
      <c r="AN318" t="inlineStr">
        <is>
          <t/>
        </is>
      </c>
      <c r="AO318" t="inlineStr">
        <is>
          <t/>
        </is>
      </c>
      <c r="AP318" t="inlineStr">
        <is>
          <t/>
        </is>
      </c>
      <c r="AQ318" t="inlineStr">
        <is>
          <t>conversione di debito</t>
        </is>
      </c>
      <c r="AR318" t="inlineStr">
        <is>
          <t>3</t>
        </is>
      </c>
      <c r="AS318" t="inlineStr">
        <is>
          <t/>
        </is>
      </c>
      <c r="AT318" t="inlineStr">
        <is>
          <t/>
        </is>
      </c>
      <c r="AU318" t="inlineStr">
        <is>
          <t/>
        </is>
      </c>
      <c r="AV318" t="inlineStr">
        <is>
          <t/>
        </is>
      </c>
      <c r="AW318" t="inlineStr">
        <is>
          <t/>
        </is>
      </c>
      <c r="AX318" t="inlineStr">
        <is>
          <t/>
        </is>
      </c>
      <c r="AY318" t="inlineStr">
        <is>
          <t/>
        </is>
      </c>
      <c r="AZ318" t="inlineStr">
        <is>
          <t/>
        </is>
      </c>
      <c r="BA318" t="inlineStr">
        <is>
          <t/>
        </is>
      </c>
      <c r="BB318" t="inlineStr">
        <is>
          <t/>
        </is>
      </c>
      <c r="BC318" t="inlineStr">
        <is>
          <t>conversie</t>
        </is>
      </c>
      <c r="BD318" t="inlineStr">
        <is>
          <t>3</t>
        </is>
      </c>
      <c r="BE318" t="inlineStr">
        <is>
          <t/>
        </is>
      </c>
      <c r="BF318" t="inlineStr">
        <is>
          <t/>
        </is>
      </c>
      <c r="BG318" t="inlineStr">
        <is>
          <t/>
        </is>
      </c>
      <c r="BH318" t="inlineStr">
        <is>
          <t/>
        </is>
      </c>
      <c r="BI318" t="inlineStr">
        <is>
          <t>conversão de uma dívida</t>
        </is>
      </c>
      <c r="BJ318" t="inlineStr">
        <is>
          <t>3</t>
        </is>
      </c>
      <c r="BK318" t="inlineStr">
        <is>
          <t/>
        </is>
      </c>
      <c r="BL318" t="inlineStr">
        <is>
          <t/>
        </is>
      </c>
      <c r="BM318" t="inlineStr">
        <is>
          <t/>
        </is>
      </c>
      <c r="BN318" t="inlineStr">
        <is>
          <t/>
        </is>
      </c>
      <c r="BO318" t="inlineStr">
        <is>
          <t/>
        </is>
      </c>
      <c r="BP318" t="inlineStr">
        <is>
          <t/>
        </is>
      </c>
      <c r="BQ318" t="inlineStr">
        <is>
          <t/>
        </is>
      </c>
      <c r="BR318" t="inlineStr">
        <is>
          <t/>
        </is>
      </c>
      <c r="BS318" t="inlineStr">
        <is>
          <t/>
        </is>
      </c>
      <c r="BT318" t="inlineStr">
        <is>
          <t/>
        </is>
      </c>
      <c r="BU318" t="inlineStr">
        <is>
          <t>konvertering av skulder</t>
        </is>
      </c>
      <c r="BV318" t="inlineStr">
        <is>
          <t>3</t>
        </is>
      </c>
      <c r="BW318" t="inlineStr">
        <is>
          <t/>
        </is>
      </c>
      <c r="BX318" t="inlineStr">
        <is>
          <t/>
        </is>
      </c>
      <c r="BY318" t="inlineStr">
        <is>
          <t/>
        </is>
      </c>
      <c r="BZ318" t="inlineStr">
        <is>
          <t/>
        </is>
      </c>
      <c r="CA318" t="inlineStr">
        <is>
          <t/>
        </is>
      </c>
      <c r="CB318" t="inlineStr">
        <is>
          <t/>
        </is>
      </c>
      <c r="CC318" t="inlineStr">
        <is>
          <t>the exchange of debt - typically at a substantial discount - for equity, or counterpart domestic currency funds to be used to finance a particular project or policy</t>
        </is>
      </c>
      <c r="CD318" t="inlineStr">
        <is>
          <t/>
        </is>
      </c>
      <c r="CE318" t="inlineStr">
        <is>
          <t/>
        </is>
      </c>
      <c r="CF318" t="inlineStr">
        <is>
          <t/>
        </is>
      </c>
      <c r="CG318" t="inlineStr">
        <is>
          <t/>
        </is>
      </c>
      <c r="CH318" t="inlineStr">
        <is>
          <t/>
        </is>
      </c>
      <c r="CI318" t="inlineStr">
        <is>
          <t/>
        </is>
      </c>
      <c r="CJ318" t="inlineStr">
        <is>
          <t/>
        </is>
      </c>
      <c r="CK318" t="inlineStr">
        <is>
          <t>trasformazione di un debito in un altro diverso</t>
        </is>
      </c>
      <c r="CL318" t="inlineStr">
        <is>
          <t/>
        </is>
      </c>
      <c r="CM318" t="inlineStr">
        <is>
          <t/>
        </is>
      </c>
      <c r="CN318" t="inlineStr">
        <is>
          <t/>
        </is>
      </c>
      <c r="CO318" t="inlineStr">
        <is>
          <t>omzetting van een lening met een bepaald rentetype in een lening met een lager rentetype</t>
        </is>
      </c>
      <c r="CP318" t="inlineStr">
        <is>
          <t/>
        </is>
      </c>
      <c r="CQ318" t="inlineStr">
        <is>
          <t/>
        </is>
      </c>
      <c r="CR318" t="inlineStr">
        <is>
          <t/>
        </is>
      </c>
      <c r="CS318" t="inlineStr">
        <is>
          <t/>
        </is>
      </c>
      <c r="CT318" t="inlineStr">
        <is>
          <t/>
        </is>
      </c>
      <c r="CU318" t="inlineStr">
        <is>
          <t/>
        </is>
      </c>
    </row>
    <row r="319">
      <c r="A319" s="1" t="str">
        <f>HYPERLINK("https://iate.europa.eu/entry/result/3564070/all", "3564070")</f>
        <v>3564070</v>
      </c>
      <c r="B319" t="inlineStr">
        <is>
          <t>FINANCE</t>
        </is>
      </c>
      <c r="C319" t="inlineStr">
        <is>
          <t>FINANCE</t>
        </is>
      </c>
      <c r="D319" t="inlineStr">
        <is>
          <t/>
        </is>
      </c>
      <c r="E319" t="inlineStr">
        <is>
          <t/>
        </is>
      </c>
      <c r="F319" t="inlineStr">
        <is>
          <t/>
        </is>
      </c>
      <c r="G319" t="inlineStr">
        <is>
          <t/>
        </is>
      </c>
      <c r="H319" t="inlineStr">
        <is>
          <t/>
        </is>
      </c>
      <c r="I319" t="inlineStr">
        <is>
          <t/>
        </is>
      </c>
      <c r="J319" t="inlineStr">
        <is>
          <t/>
        </is>
      </c>
      <c r="K319" t="inlineStr">
        <is>
          <t/>
        </is>
      </c>
      <c r="L319" t="inlineStr">
        <is>
          <t/>
        </is>
      </c>
      <c r="M319" t="inlineStr">
        <is>
          <t/>
        </is>
      </c>
      <c r="N319" t="inlineStr">
        <is>
          <t/>
        </is>
      </c>
      <c r="O319" t="inlineStr">
        <is>
          <t/>
        </is>
      </c>
      <c r="P319" t="inlineStr">
        <is>
          <t/>
        </is>
      </c>
      <c r="Q319" t="inlineStr">
        <is>
          <t/>
        </is>
      </c>
      <c r="R319" t="inlineStr">
        <is>
          <t/>
        </is>
      </c>
      <c r="S319" t="inlineStr">
        <is>
          <t>commodity benchmark</t>
        </is>
      </c>
      <c r="T319" t="inlineStr">
        <is>
          <t>3</t>
        </is>
      </c>
      <c r="U319" t="inlineStr">
        <is>
          <t/>
        </is>
      </c>
      <c r="V319" t="inlineStr">
        <is>
          <t/>
        </is>
      </c>
      <c r="W319" t="inlineStr">
        <is>
          <t/>
        </is>
      </c>
      <c r="X319" t="inlineStr">
        <is>
          <t/>
        </is>
      </c>
      <c r="Y319" t="inlineStr">
        <is>
          <t/>
        </is>
      </c>
      <c r="Z319" t="inlineStr">
        <is>
          <t/>
        </is>
      </c>
      <c r="AA319" t="inlineStr">
        <is>
          <t/>
        </is>
      </c>
      <c r="AB319" t="inlineStr">
        <is>
          <t/>
        </is>
      </c>
      <c r="AC319" t="inlineStr">
        <is>
          <t/>
        </is>
      </c>
      <c r="AD319" t="inlineStr">
        <is>
          <t/>
        </is>
      </c>
      <c r="AE319" t="inlineStr">
        <is>
          <t>indice de référence de matière première</t>
        </is>
      </c>
      <c r="AF319" t="inlineStr">
        <is>
          <t>3</t>
        </is>
      </c>
      <c r="AG319" t="inlineStr">
        <is>
          <t/>
        </is>
      </c>
      <c r="AH319" t="inlineStr">
        <is>
          <t/>
        </is>
      </c>
      <c r="AI319" t="inlineStr">
        <is>
          <t/>
        </is>
      </c>
      <c r="AJ319" t="inlineStr">
        <is>
          <t/>
        </is>
      </c>
      <c r="AK319" t="inlineStr">
        <is>
          <t/>
        </is>
      </c>
      <c r="AL319" t="inlineStr">
        <is>
          <t/>
        </is>
      </c>
      <c r="AM319" t="inlineStr">
        <is>
          <t/>
        </is>
      </c>
      <c r="AN319" t="inlineStr">
        <is>
          <t/>
        </is>
      </c>
      <c r="AO319" t="inlineStr">
        <is>
          <t/>
        </is>
      </c>
      <c r="AP319" t="inlineStr">
        <is>
          <t/>
        </is>
      </c>
      <c r="AQ319" t="inlineStr">
        <is>
          <t/>
        </is>
      </c>
      <c r="AR319" t="inlineStr">
        <is>
          <t/>
        </is>
      </c>
      <c r="AS319" t="inlineStr">
        <is>
          <t/>
        </is>
      </c>
      <c r="AT319" t="inlineStr">
        <is>
          <t>biržos prekių lyginamasis indeksas</t>
        </is>
      </c>
      <c r="AU319" t="inlineStr">
        <is>
          <t>3</t>
        </is>
      </c>
      <c r="AV319" t="inlineStr">
        <is>
          <t/>
        </is>
      </c>
      <c r="AW319" t="inlineStr">
        <is>
          <t/>
        </is>
      </c>
      <c r="AX319" t="inlineStr">
        <is>
          <t/>
        </is>
      </c>
      <c r="AY319" t="inlineStr">
        <is>
          <t/>
        </is>
      </c>
      <c r="AZ319" t="inlineStr">
        <is>
          <t/>
        </is>
      </c>
      <c r="BA319" t="inlineStr">
        <is>
          <t/>
        </is>
      </c>
      <c r="BB319" t="inlineStr">
        <is>
          <t/>
        </is>
      </c>
      <c r="BC319" t="inlineStr">
        <is>
          <t/>
        </is>
      </c>
      <c r="BD319" t="inlineStr">
        <is>
          <t/>
        </is>
      </c>
      <c r="BE319" t="inlineStr">
        <is>
          <t/>
        </is>
      </c>
      <c r="BF319" t="inlineStr">
        <is>
          <t/>
        </is>
      </c>
      <c r="BG319" t="inlineStr">
        <is>
          <t/>
        </is>
      </c>
      <c r="BH319" t="inlineStr">
        <is>
          <t/>
        </is>
      </c>
      <c r="BI319" t="inlineStr">
        <is>
          <t/>
        </is>
      </c>
      <c r="BJ319" t="inlineStr">
        <is>
          <t/>
        </is>
      </c>
      <c r="BK319" t="inlineStr">
        <is>
          <t/>
        </is>
      </c>
      <c r="BL319" t="inlineStr">
        <is>
          <t/>
        </is>
      </c>
      <c r="BM319" t="inlineStr">
        <is>
          <t/>
        </is>
      </c>
      <c r="BN319" t="inlineStr">
        <is>
          <t/>
        </is>
      </c>
      <c r="BO319" t="inlineStr">
        <is>
          <t/>
        </is>
      </c>
      <c r="BP319" t="inlineStr">
        <is>
          <t/>
        </is>
      </c>
      <c r="BQ319" t="inlineStr">
        <is>
          <t/>
        </is>
      </c>
      <c r="BR319" t="inlineStr">
        <is>
          <t/>
        </is>
      </c>
      <c r="BS319" t="inlineStr">
        <is>
          <t/>
        </is>
      </c>
      <c r="BT319" t="inlineStr">
        <is>
          <t/>
        </is>
      </c>
      <c r="BU319" t="inlineStr">
        <is>
          <t/>
        </is>
      </c>
      <c r="BV319" t="inlineStr">
        <is>
          <t/>
        </is>
      </c>
      <c r="BW319" t="inlineStr">
        <is>
          <t/>
        </is>
      </c>
      <c r="BX319" t="inlineStr">
        <is>
          <t/>
        </is>
      </c>
      <c r="BY319" t="inlineStr">
        <is>
          <t/>
        </is>
      </c>
      <c r="BZ319" t="inlineStr">
        <is>
          <t/>
        </is>
      </c>
      <c r="CA319" t="inlineStr">
        <is>
          <t/>
        </is>
      </c>
      <c r="CB319" t="inlineStr">
        <is>
          <t/>
        </is>
      </c>
      <c r="CC319" t="inlineStr">
        <is>
          <t>benchmark whose underlying asset is a commodity as defined by MIFID II</t>
        </is>
      </c>
      <c r="CD319" t="inlineStr">
        <is>
          <t/>
        </is>
      </c>
      <c r="CE319" t="inlineStr">
        <is>
          <t/>
        </is>
      </c>
      <c r="CF319" t="inlineStr">
        <is>
          <t/>
        </is>
      </c>
      <c r="CG319" t="inlineStr">
        <is>
          <t/>
        </is>
      </c>
      <c r="CH319" t="inlineStr">
        <is>
          <t/>
        </is>
      </c>
      <c r="CI319" t="inlineStr">
        <is>
          <t/>
        </is>
      </c>
      <c r="CJ319" t="inlineStr">
        <is>
          <t/>
        </is>
      </c>
      <c r="CK319" t="inlineStr">
        <is>
          <t/>
        </is>
      </c>
      <c r="CL319" t="inlineStr">
        <is>
          <t/>
        </is>
      </c>
      <c r="CM319" t="inlineStr">
        <is>
          <t/>
        </is>
      </c>
      <c r="CN319" t="inlineStr">
        <is>
          <t/>
        </is>
      </c>
      <c r="CO319" t="inlineStr">
        <is>
          <t/>
        </is>
      </c>
      <c r="CP319" t="inlineStr">
        <is>
          <t/>
        </is>
      </c>
      <c r="CQ319" t="inlineStr">
        <is>
          <t/>
        </is>
      </c>
      <c r="CR319" t="inlineStr">
        <is>
          <t/>
        </is>
      </c>
      <c r="CS319" t="inlineStr">
        <is>
          <t/>
        </is>
      </c>
      <c r="CT319" t="inlineStr">
        <is>
          <t/>
        </is>
      </c>
      <c r="CU319" t="inlineStr">
        <is>
          <t/>
        </is>
      </c>
    </row>
    <row r="320">
      <c r="A320" s="1" t="str">
        <f>HYPERLINK("https://iate.europa.eu/entry/result/906266/all", "906266")</f>
        <v>906266</v>
      </c>
      <c r="B320" t="inlineStr">
        <is>
          <t>POLITICS;FINANCE</t>
        </is>
      </c>
      <c r="C320" t="inlineStr">
        <is>
          <t>POLITICS;FINANCE</t>
        </is>
      </c>
      <c r="D320" t="inlineStr">
        <is>
          <t/>
        </is>
      </c>
      <c r="E320" t="inlineStr">
        <is>
          <t/>
        </is>
      </c>
      <c r="F320" t="inlineStr">
        <is>
          <t/>
        </is>
      </c>
      <c r="G320" t="inlineStr">
        <is>
          <t/>
        </is>
      </c>
      <c r="H320" t="inlineStr">
        <is>
          <t/>
        </is>
      </c>
      <c r="I320" t="inlineStr">
        <is>
          <t/>
        </is>
      </c>
      <c r="J320" t="inlineStr">
        <is>
          <t/>
        </is>
      </c>
      <c r="K320" t="inlineStr">
        <is>
          <t/>
        </is>
      </c>
      <c r="L320" t="inlineStr">
        <is>
          <t/>
        </is>
      </c>
      <c r="M320" t="inlineStr">
        <is>
          <t/>
        </is>
      </c>
      <c r="N320" t="inlineStr">
        <is>
          <t/>
        </is>
      </c>
      <c r="O320" t="inlineStr">
        <is>
          <t/>
        </is>
      </c>
      <c r="P320" t="inlineStr">
        <is>
          <t/>
        </is>
      </c>
      <c r="Q320" t="inlineStr">
        <is>
          <t/>
        </is>
      </c>
      <c r="R320" t="inlineStr">
        <is>
          <t/>
        </is>
      </c>
      <c r="S320" t="inlineStr">
        <is>
          <t>back-load|back loading|back-loading|backloading</t>
        </is>
      </c>
      <c r="T320" t="inlineStr">
        <is>
          <t>1|1|1|3</t>
        </is>
      </c>
      <c r="U320" t="inlineStr">
        <is>
          <t>|||</t>
        </is>
      </c>
      <c r="V320" t="inlineStr">
        <is>
          <t>concentración al final del programa</t>
        </is>
      </c>
      <c r="W320" t="inlineStr">
        <is>
          <t>3</t>
        </is>
      </c>
      <c r="X320" t="inlineStr">
        <is>
          <t/>
        </is>
      </c>
      <c r="Y320" t="inlineStr">
        <is>
          <t/>
        </is>
      </c>
      <c r="Z320" t="inlineStr">
        <is>
          <t/>
        </is>
      </c>
      <c r="AA320" t="inlineStr">
        <is>
          <t/>
        </is>
      </c>
      <c r="AB320" t="inlineStr">
        <is>
          <t/>
        </is>
      </c>
      <c r="AC320" t="inlineStr">
        <is>
          <t/>
        </is>
      </c>
      <c r="AD320" t="inlineStr">
        <is>
          <t/>
        </is>
      </c>
      <c r="AE320" t="inlineStr">
        <is>
          <t>concentration en fin de période</t>
        </is>
      </c>
      <c r="AF320" t="inlineStr">
        <is>
          <t>3</t>
        </is>
      </c>
      <c r="AG320" t="inlineStr">
        <is>
          <t/>
        </is>
      </c>
      <c r="AH320" t="inlineStr">
        <is>
          <t>siarchoinneáil lámháltas</t>
        </is>
      </c>
      <c r="AI320" t="inlineStr">
        <is>
          <t>1</t>
        </is>
      </c>
      <c r="AJ320" t="inlineStr">
        <is>
          <t/>
        </is>
      </c>
      <c r="AK320" t="inlineStr">
        <is>
          <t/>
        </is>
      </c>
      <c r="AL320" t="inlineStr">
        <is>
          <t/>
        </is>
      </c>
      <c r="AM320" t="inlineStr">
        <is>
          <t/>
        </is>
      </c>
      <c r="AN320" t="inlineStr">
        <is>
          <t/>
        </is>
      </c>
      <c r="AO320" t="inlineStr">
        <is>
          <t/>
        </is>
      </c>
      <c r="AP320" t="inlineStr">
        <is>
          <t/>
        </is>
      </c>
      <c r="AQ320" t="inlineStr">
        <is>
          <t/>
        </is>
      </c>
      <c r="AR320" t="inlineStr">
        <is>
          <t/>
        </is>
      </c>
      <c r="AS320" t="inlineStr">
        <is>
          <t/>
        </is>
      </c>
      <c r="AT320" t="inlineStr">
        <is>
          <t>asignavimų telkimas laikotarpio pabaigoje</t>
        </is>
      </c>
      <c r="AU320" t="inlineStr">
        <is>
          <t>3</t>
        </is>
      </c>
      <c r="AV320" t="inlineStr">
        <is>
          <t/>
        </is>
      </c>
      <c r="AW320" t="inlineStr">
        <is>
          <t/>
        </is>
      </c>
      <c r="AX320" t="inlineStr">
        <is>
          <t/>
        </is>
      </c>
      <c r="AY320" t="inlineStr">
        <is>
          <t/>
        </is>
      </c>
      <c r="AZ320" t="inlineStr">
        <is>
          <t/>
        </is>
      </c>
      <c r="BA320" t="inlineStr">
        <is>
          <t/>
        </is>
      </c>
      <c r="BB320" t="inlineStr">
        <is>
          <t/>
        </is>
      </c>
      <c r="BC320" t="inlineStr">
        <is>
          <t/>
        </is>
      </c>
      <c r="BD320" t="inlineStr">
        <is>
          <t/>
        </is>
      </c>
      <c r="BE320" t="inlineStr">
        <is>
          <t/>
        </is>
      </c>
      <c r="BF320" t="inlineStr">
        <is>
          <t>koncentracja na etapie końcowym|koncentracja wydatków na końcu</t>
        </is>
      </c>
      <c r="BG320" t="inlineStr">
        <is>
          <t>2|2</t>
        </is>
      </c>
      <c r="BH320" t="inlineStr">
        <is>
          <t>|</t>
        </is>
      </c>
      <c r="BI320" t="inlineStr">
        <is>
          <t/>
        </is>
      </c>
      <c r="BJ320" t="inlineStr">
        <is>
          <t/>
        </is>
      </c>
      <c r="BK320" t="inlineStr">
        <is>
          <t/>
        </is>
      </c>
      <c r="BL320" t="inlineStr">
        <is>
          <t/>
        </is>
      </c>
      <c r="BM320" t="inlineStr">
        <is>
          <t/>
        </is>
      </c>
      <c r="BN320" t="inlineStr">
        <is>
          <t/>
        </is>
      </c>
      <c r="BO320" t="inlineStr">
        <is>
          <t/>
        </is>
      </c>
      <c r="BP320" t="inlineStr">
        <is>
          <t/>
        </is>
      </c>
      <c r="BQ320" t="inlineStr">
        <is>
          <t/>
        </is>
      </c>
      <c r="BR320" t="inlineStr">
        <is>
          <t/>
        </is>
      </c>
      <c r="BS320" t="inlineStr">
        <is>
          <t/>
        </is>
      </c>
      <c r="BT320" t="inlineStr">
        <is>
          <t/>
        </is>
      </c>
      <c r="BU320" t="inlineStr">
        <is>
          <t/>
        </is>
      </c>
      <c r="BV320" t="inlineStr">
        <is>
          <t/>
        </is>
      </c>
      <c r="BW320" t="inlineStr">
        <is>
          <t/>
        </is>
      </c>
      <c r="BX320" t="inlineStr">
        <is>
          <t/>
        </is>
      </c>
      <c r="BY320" t="inlineStr">
        <is>
          <t/>
        </is>
      </c>
      <c r="BZ320" t="inlineStr">
        <is>
          <t/>
        </is>
      </c>
      <c r="CA320" t="inlineStr">
        <is>
          <t/>
        </is>
      </c>
      <c r="CB320" t="inlineStr">
        <is>
          <t/>
        </is>
      </c>
      <c r="CC320" t="inlineStr">
        <is>
          <t>In general, an arrangement, mechanism or agreement to concentrate a greater proportion of the total effort (e.g. expenditure, funding or other measures) near the end of a project, programme or activity</t>
        </is>
      </c>
      <c r="CD320" t="inlineStr">
        <is>
          <t/>
        </is>
      </c>
      <c r="CE320" t="inlineStr">
        <is>
          <t/>
        </is>
      </c>
      <c r="CF320" t="inlineStr">
        <is>
          <t/>
        </is>
      </c>
      <c r="CG320" t="inlineStr">
        <is>
          <t>pratique consistant à concentrer, dans la phase finale d'un exercice budgétaire ou d'un programme, une importante proportion des dépenses ou des engagements prévus</t>
        </is>
      </c>
      <c r="CH320" t="inlineStr">
        <is>
          <t/>
        </is>
      </c>
      <c r="CI320" t="inlineStr">
        <is>
          <t/>
        </is>
      </c>
      <c r="CJ320" t="inlineStr">
        <is>
          <t/>
        </is>
      </c>
      <c r="CK320" t="inlineStr">
        <is>
          <t/>
        </is>
      </c>
      <c r="CL320" t="inlineStr">
        <is>
          <t>metinio ar ilgesnio laikotarpio biudžeto ar ilgalaikio finansavimo paskirstymas tokiu būdu, kad didelė dalis asignavimų būtų skirta laikotarpio pabaigoje</t>
        </is>
      </c>
      <c r="CM320" t="inlineStr">
        <is>
          <t/>
        </is>
      </c>
      <c r="CN320" t="inlineStr">
        <is>
          <t/>
        </is>
      </c>
      <c r="CO320" t="inlineStr">
        <is>
          <t/>
        </is>
      </c>
      <c r="CP320" t="inlineStr">
        <is>
          <t/>
        </is>
      </c>
      <c r="CQ320" t="inlineStr">
        <is>
          <t/>
        </is>
      </c>
      <c r="CR320" t="inlineStr">
        <is>
          <t/>
        </is>
      </c>
      <c r="CS320" t="inlineStr">
        <is>
          <t/>
        </is>
      </c>
      <c r="CT320" t="inlineStr">
        <is>
          <t/>
        </is>
      </c>
      <c r="CU320" t="inlineStr">
        <is>
          <t/>
        </is>
      </c>
    </row>
    <row r="321">
      <c r="A321" s="1" t="str">
        <f>HYPERLINK("https://iate.europa.eu/entry/result/754344/all", "754344")</f>
        <v>754344</v>
      </c>
      <c r="B321" t="inlineStr">
        <is>
          <t>ECONOMICS;FINANCE</t>
        </is>
      </c>
      <c r="C321" t="inlineStr">
        <is>
          <t>ECONOMICS;FINANCE</t>
        </is>
      </c>
      <c r="D321" t="inlineStr">
        <is>
          <t/>
        </is>
      </c>
      <c r="E321" t="inlineStr">
        <is>
          <t/>
        </is>
      </c>
      <c r="F321" t="inlineStr">
        <is>
          <t/>
        </is>
      </c>
      <c r="G321" t="inlineStr">
        <is>
          <t>finanční inženýrství</t>
        </is>
      </c>
      <c r="H321" t="inlineStr">
        <is>
          <t>3</t>
        </is>
      </c>
      <c r="I321" t="inlineStr">
        <is>
          <t/>
        </is>
      </c>
      <c r="J321" t="inlineStr">
        <is>
          <t>finansteknik|finansiel teknik|finansieringsteknik</t>
        </is>
      </c>
      <c r="K321" t="inlineStr">
        <is>
          <t>3|4|4</t>
        </is>
      </c>
      <c r="L321" t="inlineStr">
        <is>
          <t>||</t>
        </is>
      </c>
      <c r="M321" t="inlineStr">
        <is>
          <t>Finanz-Engineering|Financial Engineering|Finanzierungstechnik|Entwicklung der Finanzinstrumente|Finanzierungsinstrumente</t>
        </is>
      </c>
      <c r="N321" t="inlineStr">
        <is>
          <t>3|3|3|3|3</t>
        </is>
      </c>
      <c r="O321" t="inlineStr">
        <is>
          <t>||||</t>
        </is>
      </c>
      <c r="P321" t="inlineStr">
        <is>
          <t>χρηματοοικονομική μηχανική|χρηματοοικονομική τεχνική|οργάνωση χρηματοδοτήσεων</t>
        </is>
      </c>
      <c r="Q321" t="inlineStr">
        <is>
          <t>3|3|3</t>
        </is>
      </c>
      <c r="R321" t="inlineStr">
        <is>
          <t>||</t>
        </is>
      </c>
      <c r="S321" t="inlineStr">
        <is>
          <t>financial engineering</t>
        </is>
      </c>
      <c r="T321" t="inlineStr">
        <is>
          <t>3</t>
        </is>
      </c>
      <c r="U321" t="inlineStr">
        <is>
          <t/>
        </is>
      </c>
      <c r="V321" t="inlineStr">
        <is>
          <t>ingeniería financiera</t>
        </is>
      </c>
      <c r="W321" t="inlineStr">
        <is>
          <t>3</t>
        </is>
      </c>
      <c r="X321" t="inlineStr">
        <is>
          <t/>
        </is>
      </c>
      <c r="Y321" t="inlineStr">
        <is>
          <t/>
        </is>
      </c>
      <c r="Z321" t="inlineStr">
        <is>
          <t/>
        </is>
      </c>
      <c r="AA321" t="inlineStr">
        <is>
          <t/>
        </is>
      </c>
      <c r="AB321" t="inlineStr">
        <is>
          <t>rahoitusjärjestelyt|uusien rahoitusjärjestelyjen kehittely|uudet rahoitusjärjestelyt</t>
        </is>
      </c>
      <c r="AC321" t="inlineStr">
        <is>
          <t>2|2|2</t>
        </is>
      </c>
      <c r="AD321" t="inlineStr">
        <is>
          <t>||</t>
        </is>
      </c>
      <c r="AE321" t="inlineStr">
        <is>
          <t>ingénierie financière</t>
        </is>
      </c>
      <c r="AF321" t="inlineStr">
        <is>
          <t>3</t>
        </is>
      </c>
      <c r="AG321" t="inlineStr">
        <is>
          <t/>
        </is>
      </c>
      <c r="AH321" t="inlineStr">
        <is>
          <t/>
        </is>
      </c>
      <c r="AI321" t="inlineStr">
        <is>
          <t/>
        </is>
      </c>
      <c r="AJ321" t="inlineStr">
        <is>
          <t/>
        </is>
      </c>
      <c r="AK321" t="inlineStr">
        <is>
          <t/>
        </is>
      </c>
      <c r="AL321" t="inlineStr">
        <is>
          <t/>
        </is>
      </c>
      <c r="AM321" t="inlineStr">
        <is>
          <t/>
        </is>
      </c>
      <c r="AN321" t="inlineStr">
        <is>
          <t/>
        </is>
      </c>
      <c r="AO321" t="inlineStr">
        <is>
          <t/>
        </is>
      </c>
      <c r="AP321" t="inlineStr">
        <is>
          <t/>
        </is>
      </c>
      <c r="AQ321" t="inlineStr">
        <is>
          <t>ingegneria finanziaria</t>
        </is>
      </c>
      <c r="AR321" t="inlineStr">
        <is>
          <t>2</t>
        </is>
      </c>
      <c r="AS321" t="inlineStr">
        <is>
          <t/>
        </is>
      </c>
      <c r="AT321" t="inlineStr">
        <is>
          <t>finansų inžinerija</t>
        </is>
      </c>
      <c r="AU321" t="inlineStr">
        <is>
          <t>4</t>
        </is>
      </c>
      <c r="AV321" t="inlineStr">
        <is>
          <t/>
        </is>
      </c>
      <c r="AW321" t="inlineStr">
        <is>
          <t>finanšu inženierija</t>
        </is>
      </c>
      <c r="AX321" t="inlineStr">
        <is>
          <t>3</t>
        </is>
      </c>
      <c r="AY321" t="inlineStr">
        <is>
          <t/>
        </is>
      </c>
      <c r="AZ321" t="inlineStr">
        <is>
          <t>inġinerija finanzjarja</t>
        </is>
      </c>
      <c r="BA321" t="inlineStr">
        <is>
          <t>3</t>
        </is>
      </c>
      <c r="BB321" t="inlineStr">
        <is>
          <t/>
        </is>
      </c>
      <c r="BC321" t="inlineStr">
        <is>
          <t>financiële engineering|financiële instrumentering</t>
        </is>
      </c>
      <c r="BD321" t="inlineStr">
        <is>
          <t>3|3</t>
        </is>
      </c>
      <c r="BE321" t="inlineStr">
        <is>
          <t>|</t>
        </is>
      </c>
      <c r="BF321" t="inlineStr">
        <is>
          <t>inżynieria finansowa</t>
        </is>
      </c>
      <c r="BG321" t="inlineStr">
        <is>
          <t>3</t>
        </is>
      </c>
      <c r="BH321" t="inlineStr">
        <is>
          <t/>
        </is>
      </c>
      <c r="BI321" t="inlineStr">
        <is>
          <t>engenharia financeira</t>
        </is>
      </c>
      <c r="BJ321" t="inlineStr">
        <is>
          <t>1</t>
        </is>
      </c>
      <c r="BK321" t="inlineStr">
        <is>
          <t/>
        </is>
      </c>
      <c r="BL321" t="inlineStr">
        <is>
          <t>inginerie financiară</t>
        </is>
      </c>
      <c r="BM321" t="inlineStr">
        <is>
          <t>3</t>
        </is>
      </c>
      <c r="BN321" t="inlineStr">
        <is>
          <t/>
        </is>
      </c>
      <c r="BO321" t="inlineStr">
        <is>
          <t>finančné inžinierstvo</t>
        </is>
      </c>
      <c r="BP321" t="inlineStr">
        <is>
          <t>3</t>
        </is>
      </c>
      <c r="BQ321" t="inlineStr">
        <is>
          <t/>
        </is>
      </c>
      <c r="BR321" t="inlineStr">
        <is>
          <t>finančni inženiring</t>
        </is>
      </c>
      <c r="BS321" t="inlineStr">
        <is>
          <t>1</t>
        </is>
      </c>
      <c r="BT321" t="inlineStr">
        <is>
          <t/>
        </is>
      </c>
      <c r="BU321" t="inlineStr">
        <is>
          <t>finansieringslösningar</t>
        </is>
      </c>
      <c r="BV321" t="inlineStr">
        <is>
          <t>3</t>
        </is>
      </c>
      <c r="BW321" t="inlineStr">
        <is>
          <t/>
        </is>
      </c>
      <c r="BX321" t="inlineStr">
        <is>
          <t/>
        </is>
      </c>
      <c r="BY321" t="inlineStr">
        <is>
          <t>vytváření nových a vylepšených finančních produktů spojovaním nebo rozbalováním existujících finančních nástrojů</t>
        </is>
      </c>
      <c r="BZ321" t="inlineStr">
        <is>
          <t>"La signification d'une activité d'ingénierie financière: s'adapter à l'évolution du contexte économique et financier.Les mutations et les innovations qui ont affecté ces dernières années les marchés financiers nationaux ont conduit les Etats-membres à renouveler leurs interventions et leurs instruments afin de mieux les adapter aux besoins nationaux. L'interpénétration croissante des économies, qui s'inscrit dans la logique de l'établissement en Europe d'un espace économique et financier intégré, donne à ces évolutions une dimension européenne...Il conviendrait donc d'adopter au niveau communautaire une approche analogue à celle développée dans les Etats-membres en adaptant l'offre de moyens de financement aux besoins transnationaux. S'inscrivant dans des contraintes budgétaires analogues à celles que connaissent les Etats-membres, cette nouvelle action ne vise pas à développer les sources de financement communautaire, qu'elles soient budgétaires ou d'emprunt, mais à réexaminer les méthodes et outils d'intervention de la Communauté en misant davantage sur l'esprit d'initiative et le jeu des forces de marché."</t>
        </is>
      </c>
      <c r="CA321" t="inlineStr">
        <is>
          <t>4051/87 ist eine Mitteilung der Komm. zum Thema "Entwicklung der Finanzinstrumente" und erläutert ausführlich, was unter dem Begriff zu verstehen ist. ; Entwicklung und Einsatz von Kombinationen verschiedenartiger Finanzierungsinstrumente im Bereich der Finanzierung größerer Vorhaben</t>
        </is>
      </c>
      <c r="CB321" t="inlineStr">
        <is>
          <t/>
        </is>
      </c>
      <c r="CC321" t="inlineStr">
        <is>
          <t>the creation of new and improved financial products through innovative design or repackaging of existing financial instruments, and the application of science-based mathematical and statistical models</t>
        </is>
      </c>
      <c r="CD321" t="inlineStr">
        <is>
          <t>Utilización de herramientas avanzadas de matemática financiera y de programas informáticos para reestructurar un perfil financiero existente y obtener así otro con propiedades más deseables, orientado sobre todo a sustituir todo el riesgo por certeza o a eliminar el riesgo perjudicial dejando solamente el riesgo beneficioso.</t>
        </is>
      </c>
      <c r="CE321" t="inlineStr">
        <is>
          <t/>
        </is>
      </c>
      <c r="CF321" t="inlineStr">
        <is>
          <t/>
        </is>
      </c>
      <c r="CG321" t="inlineStr">
        <is>
          <t/>
        </is>
      </c>
      <c r="CH321" t="inlineStr">
        <is>
          <t/>
        </is>
      </c>
      <c r="CI321" t="inlineStr">
        <is>
          <t/>
        </is>
      </c>
      <c r="CJ321" t="inlineStr">
        <is>
          <t/>
        </is>
      </c>
      <c r="CK321" t="inlineStr">
        <is>
          <t/>
        </is>
      </c>
      <c r="CL321" t="inlineStr">
        <is>
          <t>naujų geresnių finansinių produktų kūrimas naujoviškais metodais pertvarkant esamas finansines priemones</t>
        </is>
      </c>
      <c r="CM321" t="inlineStr">
        <is>
          <t/>
        </is>
      </c>
      <c r="CN321" t="inlineStr">
        <is>
          <t/>
        </is>
      </c>
      <c r="CO321" t="inlineStr">
        <is>
          <t>onder meer het nemen van participaties, het verstrekken van garanties en het opzetten van risicokapitaalfondsen, garantiefondsen en leningsfondsen ; "analyse van financiële constructies of financieringsconstructies"</t>
        </is>
      </c>
      <c r="CP321" t="inlineStr">
        <is>
          <t/>
        </is>
      </c>
      <c r="CQ321" t="inlineStr">
        <is>
          <t/>
        </is>
      </c>
      <c r="CR321" t="inlineStr">
        <is>
          <t>Proces de combinare, divizare si creare de instrumente financiare cu scopul indeplinirii unro obiective financiare licite, cu grad sporit de profit, in cadrul unro constrangeri legale cu deosebire de natura fiscala.</t>
        </is>
      </c>
      <c r="CS321" t="inlineStr">
        <is>
          <t/>
        </is>
      </c>
      <c r="CT321" t="inlineStr">
        <is>
          <t/>
        </is>
      </c>
      <c r="CU321" t="inlineStr">
        <is>
          <t/>
        </is>
      </c>
    </row>
    <row r="322">
      <c r="A322" s="1" t="str">
        <f>HYPERLINK("https://iate.europa.eu/entry/result/1682192/all", "1682192")</f>
        <v>1682192</v>
      </c>
      <c r="B322" t="inlineStr">
        <is>
          <t>FINANCE</t>
        </is>
      </c>
      <c r="C322" t="inlineStr">
        <is>
          <t>FINANCE|prices</t>
        </is>
      </c>
      <c r="D322" t="inlineStr">
        <is>
          <t>определяне на цените</t>
        </is>
      </c>
      <c r="E322" t="inlineStr">
        <is>
          <t>2</t>
        </is>
      </c>
      <c r="F322" t="inlineStr">
        <is>
          <t/>
        </is>
      </c>
      <c r="G322" t="inlineStr">
        <is>
          <t/>
        </is>
      </c>
      <c r="H322" t="inlineStr">
        <is>
          <t/>
        </is>
      </c>
      <c r="I322" t="inlineStr">
        <is>
          <t/>
        </is>
      </c>
      <c r="J322" t="inlineStr">
        <is>
          <t>informationsudbredelse</t>
        </is>
      </c>
      <c r="K322" t="inlineStr">
        <is>
          <t>3</t>
        </is>
      </c>
      <c r="L322" t="inlineStr">
        <is>
          <t/>
        </is>
      </c>
      <c r="M322" t="inlineStr">
        <is>
          <t>Preisermittlung|Preisfindung</t>
        </is>
      </c>
      <c r="N322" t="inlineStr">
        <is>
          <t>3|3</t>
        </is>
      </c>
      <c r="O322" t="inlineStr">
        <is>
          <t>|</t>
        </is>
      </c>
      <c r="P322" t="inlineStr">
        <is>
          <t>εξεύρεση της τιμής|πληροφόρηση για τη μελλοντική τιμή</t>
        </is>
      </c>
      <c r="Q322" t="inlineStr">
        <is>
          <t>3|2</t>
        </is>
      </c>
      <c r="R322" t="inlineStr">
        <is>
          <t>|</t>
        </is>
      </c>
      <c r="S322" t="inlineStr">
        <is>
          <t>price discovery</t>
        </is>
      </c>
      <c r="T322" t="inlineStr">
        <is>
          <t>3</t>
        </is>
      </c>
      <c r="U322" t="inlineStr">
        <is>
          <t/>
        </is>
      </c>
      <c r="V322" t="inlineStr">
        <is>
          <t>determinación de los precios|búsqueda del precio|formación del precio</t>
        </is>
      </c>
      <c r="W322" t="inlineStr">
        <is>
          <t>3|3|3</t>
        </is>
      </c>
      <c r="X322" t="inlineStr">
        <is>
          <t>||</t>
        </is>
      </c>
      <c r="Y322" t="inlineStr">
        <is>
          <t>hinna leidmine</t>
        </is>
      </c>
      <c r="Z322" t="inlineStr">
        <is>
          <t>2</t>
        </is>
      </c>
      <c r="AA322" t="inlineStr">
        <is>
          <t/>
        </is>
      </c>
      <c r="AB322" t="inlineStr">
        <is>
          <t/>
        </is>
      </c>
      <c r="AC322" t="inlineStr">
        <is>
          <t/>
        </is>
      </c>
      <c r="AD322" t="inlineStr">
        <is>
          <t/>
        </is>
      </c>
      <c r="AE322" t="inlineStr">
        <is>
          <t>découverte des prix|fixation des prix|recherche de prix</t>
        </is>
      </c>
      <c r="AF322" t="inlineStr">
        <is>
          <t>3|3|3</t>
        </is>
      </c>
      <c r="AG322" t="inlineStr">
        <is>
          <t>||</t>
        </is>
      </c>
      <c r="AH322" t="inlineStr">
        <is>
          <t>praghas-aimsiú</t>
        </is>
      </c>
      <c r="AI322" t="inlineStr">
        <is>
          <t>3</t>
        </is>
      </c>
      <c r="AJ322" t="inlineStr">
        <is>
          <t/>
        </is>
      </c>
      <c r="AK322" t="inlineStr">
        <is>
          <t/>
        </is>
      </c>
      <c r="AL322" t="inlineStr">
        <is>
          <t/>
        </is>
      </c>
      <c r="AM322" t="inlineStr">
        <is>
          <t/>
        </is>
      </c>
      <c r="AN322" t="inlineStr">
        <is>
          <t/>
        </is>
      </c>
      <c r="AO322" t="inlineStr">
        <is>
          <t/>
        </is>
      </c>
      <c r="AP322" t="inlineStr">
        <is>
          <t/>
        </is>
      </c>
      <c r="AQ322" t="inlineStr">
        <is>
          <t>formazione dei prezzi</t>
        </is>
      </c>
      <c r="AR322" t="inlineStr">
        <is>
          <t>3</t>
        </is>
      </c>
      <c r="AS322" t="inlineStr">
        <is>
          <t/>
        </is>
      </c>
      <c r="AT322" t="inlineStr">
        <is>
          <t>kainos susidarymas</t>
        </is>
      </c>
      <c r="AU322" t="inlineStr">
        <is>
          <t>4</t>
        </is>
      </c>
      <c r="AV322" t="inlineStr">
        <is>
          <t/>
        </is>
      </c>
      <c r="AW322" t="inlineStr">
        <is>
          <t/>
        </is>
      </c>
      <c r="AX322" t="inlineStr">
        <is>
          <t/>
        </is>
      </c>
      <c r="AY322" t="inlineStr">
        <is>
          <t/>
        </is>
      </c>
      <c r="AZ322" t="inlineStr">
        <is>
          <t>identifikazzjoni tal-prezz</t>
        </is>
      </c>
      <c r="BA322" t="inlineStr">
        <is>
          <t>3</t>
        </is>
      </c>
      <c r="BB322" t="inlineStr">
        <is>
          <t/>
        </is>
      </c>
      <c r="BC322" t="inlineStr">
        <is>
          <t>prijsontdekking</t>
        </is>
      </c>
      <c r="BD322" t="inlineStr">
        <is>
          <t>3</t>
        </is>
      </c>
      <c r="BE322" t="inlineStr">
        <is>
          <t/>
        </is>
      </c>
      <c r="BF322" t="inlineStr">
        <is>
          <t>opracowywanie informacji na temat przyszłych cen rynkowych na podstawie rynków terminowych</t>
        </is>
      </c>
      <c r="BG322" t="inlineStr">
        <is>
          <t>2</t>
        </is>
      </c>
      <c r="BH322" t="inlineStr">
        <is>
          <t/>
        </is>
      </c>
      <c r="BI322" t="inlineStr">
        <is>
          <t>pesquisa de preço|investigação de preço|mecanismo de formação do preço</t>
        </is>
      </c>
      <c r="BJ322" t="inlineStr">
        <is>
          <t>3|3|3</t>
        </is>
      </c>
      <c r="BK322" t="inlineStr">
        <is>
          <t>||</t>
        </is>
      </c>
      <c r="BL322" t="inlineStr">
        <is>
          <t>stabilire a prețurilor|formare a prețurilor</t>
        </is>
      </c>
      <c r="BM322" t="inlineStr">
        <is>
          <t>3|3</t>
        </is>
      </c>
      <c r="BN322" t="inlineStr">
        <is>
          <t>|</t>
        </is>
      </c>
      <c r="BO322" t="inlineStr">
        <is>
          <t/>
        </is>
      </c>
      <c r="BP322" t="inlineStr">
        <is>
          <t/>
        </is>
      </c>
      <c r="BQ322" t="inlineStr">
        <is>
          <t/>
        </is>
      </c>
      <c r="BR322" t="inlineStr">
        <is>
          <t>oblikovanje cen</t>
        </is>
      </c>
      <c r="BS322" t="inlineStr">
        <is>
          <t>3</t>
        </is>
      </c>
      <c r="BT322" t="inlineStr">
        <is>
          <t/>
        </is>
      </c>
      <c r="BU322" t="inlineStr">
        <is>
          <t>prisprognos</t>
        </is>
      </c>
      <c r="BV322" t="inlineStr">
        <is>
          <t>3</t>
        </is>
      </c>
      <c r="BW322" t="inlineStr">
        <is>
          <t/>
        </is>
      </c>
      <c r="BX322" t="inlineStr">
        <is>
          <t>метод за определяна на цената на дадена стока или ценна книга посредством основните, свързани с пазара фактори на търсенето и предлагането</t>
        </is>
      </c>
      <c r="BY322" t="inlineStr">
        <is>
          <t/>
        </is>
      </c>
      <c r="BZ322" t="inlineStr">
        <is>
          <t/>
        </is>
      </c>
      <c r="CA322" t="inlineStr">
        <is>
          <t/>
        </is>
      </c>
      <c r="CB322" t="inlineStr">
        <is>
          <t/>
        </is>
      </c>
      <c r="CC322" t="inlineStr">
        <is>
          <t>method of determining the price for a specific commodity or security through basic supply and demand factors related to the market</t>
        </is>
      </c>
      <c r="CD322" t="inlineStr">
        <is>
          <t/>
        </is>
      </c>
      <c r="CE322" t="inlineStr">
        <is>
          <t/>
        </is>
      </c>
      <c r="CF322" t="inlineStr">
        <is>
          <t/>
        </is>
      </c>
      <c r="CG322" t="inlineStr">
        <is>
          <t>résultat du mécanisme de l'offre et de la demande par lequel est déterminé le prix d'un produit</t>
        </is>
      </c>
      <c r="CH322" t="inlineStr">
        <is>
          <t>modh chun praghas tráchtearra nó urrúis ar leith a shocrú bunaithe ar fhachtóirí bunúsacha an tsoláthair agus an éilimh a bhaineann leis an margadh</t>
        </is>
      </c>
      <c r="CI322" t="inlineStr">
        <is>
          <t/>
        </is>
      </c>
      <c r="CJ322" t="inlineStr">
        <is>
          <t/>
        </is>
      </c>
      <c r="CK322" t="inlineStr">
        <is>
          <t/>
        </is>
      </c>
      <c r="CL322" t="inlineStr">
        <is>
          <t>finansinės priemonės (ar finansinio turto) momentinės kainos radimasis atsižvelgiant į pagrindinius rinkos paklausos ir pasiūlos veiksnius</t>
        </is>
      </c>
      <c r="CM322" t="inlineStr">
        <is>
          <t/>
        </is>
      </c>
      <c r="CN322" t="inlineStr">
        <is>
          <t>metodu li bih jiġi ddeterminat il-prezz għal komodità jew titolu speċifiku permezz ta’ fatturi bażiċi ta’ provvista u domanda marbutin mas-suq</t>
        </is>
      </c>
      <c r="CO322" t="inlineStr">
        <is>
          <t/>
        </is>
      </c>
      <c r="CP322" t="inlineStr">
        <is>
          <t/>
        </is>
      </c>
      <c r="CQ322" t="inlineStr">
        <is>
          <t/>
        </is>
      </c>
      <c r="CR322" t="inlineStr">
        <is>
          <t/>
        </is>
      </c>
      <c r="CS322" t="inlineStr">
        <is>
          <t/>
        </is>
      </c>
      <c r="CT322" t="inlineStr">
        <is>
          <t/>
        </is>
      </c>
      <c r="CU322" t="inlineStr">
        <is>
          <t/>
        </is>
      </c>
    </row>
    <row r="323">
      <c r="A323" s="1" t="str">
        <f>HYPERLINK("https://iate.europa.eu/entry/result/3531030/all", "3531030")</f>
        <v>3531030</v>
      </c>
      <c r="B323" t="inlineStr">
        <is>
          <t>FINANCE</t>
        </is>
      </c>
      <c r="C323" t="inlineStr">
        <is>
          <t>FINANCE|financial institutions and credit|financial services</t>
        </is>
      </c>
      <c r="D323" t="inlineStr">
        <is>
          <t>лихва по овърдрафт</t>
        </is>
      </c>
      <c r="E323" t="inlineStr">
        <is>
          <t>2</t>
        </is>
      </c>
      <c r="F323" t="inlineStr">
        <is>
          <t/>
        </is>
      </c>
      <c r="G323" t="inlineStr">
        <is>
          <t>úroková sazba kontokorentu</t>
        </is>
      </c>
      <c r="H323" t="inlineStr">
        <is>
          <t>2</t>
        </is>
      </c>
      <c r="I323" t="inlineStr">
        <is>
          <t/>
        </is>
      </c>
      <c r="J323" t="inlineStr">
        <is>
          <t>overtræksrente</t>
        </is>
      </c>
      <c r="K323" t="inlineStr">
        <is>
          <t>1</t>
        </is>
      </c>
      <c r="L323" t="inlineStr">
        <is>
          <t/>
        </is>
      </c>
      <c r="M323" t="inlineStr">
        <is>
          <t>Überziehungszinsen</t>
        </is>
      </c>
      <c r="N323" t="inlineStr">
        <is>
          <t>3</t>
        </is>
      </c>
      <c r="O323" t="inlineStr">
        <is>
          <t/>
        </is>
      </c>
      <c r="P323" t="inlineStr">
        <is>
          <t>επιτόκιο χρεωστικού υπολοίπου από δικαίωμα υπερανάληψης|επιτόκιο υπερανάληψης</t>
        </is>
      </c>
      <c r="Q323" t="inlineStr">
        <is>
          <t>1|3</t>
        </is>
      </c>
      <c r="R323" t="inlineStr">
        <is>
          <t>|</t>
        </is>
      </c>
      <c r="S323" t="inlineStr">
        <is>
          <t>overdraft interest</t>
        </is>
      </c>
      <c r="T323" t="inlineStr">
        <is>
          <t>3</t>
        </is>
      </c>
      <c r="U323" t="inlineStr">
        <is>
          <t/>
        </is>
      </c>
      <c r="V323" t="inlineStr">
        <is>
          <t>interés de descubierto</t>
        </is>
      </c>
      <c r="W323" t="inlineStr">
        <is>
          <t>3</t>
        </is>
      </c>
      <c r="X323" t="inlineStr">
        <is>
          <t/>
        </is>
      </c>
      <c r="Y323" t="inlineStr">
        <is>
          <t>arvelduskrediidi intress</t>
        </is>
      </c>
      <c r="Z323" t="inlineStr">
        <is>
          <t>3</t>
        </is>
      </c>
      <c r="AA323" t="inlineStr">
        <is>
          <t/>
        </is>
      </c>
      <c r="AB323" t="inlineStr">
        <is>
          <t>tilinylityskorko</t>
        </is>
      </c>
      <c r="AC323" t="inlineStr">
        <is>
          <t>3</t>
        </is>
      </c>
      <c r="AD323" t="inlineStr">
        <is>
          <t/>
        </is>
      </c>
      <c r="AE323" t="inlineStr">
        <is>
          <t>taux d'intérêt sur découvert|taux d'intérêt de découvert|intérêt sur découvert</t>
        </is>
      </c>
      <c r="AF323" t="inlineStr">
        <is>
          <t>3|2|3</t>
        </is>
      </c>
      <c r="AG323" t="inlineStr">
        <is>
          <t>||</t>
        </is>
      </c>
      <c r="AH323" t="inlineStr">
        <is>
          <t>ús ar rótharraingt</t>
        </is>
      </c>
      <c r="AI323" t="inlineStr">
        <is>
          <t>3</t>
        </is>
      </c>
      <c r="AJ323" t="inlineStr">
        <is>
          <t/>
        </is>
      </c>
      <c r="AK323" t="inlineStr">
        <is>
          <t>kamata na dopušteno prekoračenje</t>
        </is>
      </c>
      <c r="AL323" t="inlineStr">
        <is>
          <t>3</t>
        </is>
      </c>
      <c r="AM323" t="inlineStr">
        <is>
          <t/>
        </is>
      </c>
      <c r="AN323" t="inlineStr">
        <is>
          <t>számlafedezet túllépésének kamata</t>
        </is>
      </c>
      <c r="AO323" t="inlineStr">
        <is>
          <t>2</t>
        </is>
      </c>
      <c r="AP323" t="inlineStr">
        <is>
          <t/>
        </is>
      </c>
      <c r="AQ323" t="inlineStr">
        <is>
          <t>interesse sullo scoperto</t>
        </is>
      </c>
      <c r="AR323" t="inlineStr">
        <is>
          <t>3</t>
        </is>
      </c>
      <c r="AS323" t="inlineStr">
        <is>
          <t/>
        </is>
      </c>
      <c r="AT323" t="inlineStr">
        <is>
          <t/>
        </is>
      </c>
      <c r="AU323" t="inlineStr">
        <is>
          <t/>
        </is>
      </c>
      <c r="AV323" t="inlineStr">
        <is>
          <t/>
        </is>
      </c>
      <c r="AW323" t="inlineStr">
        <is>
          <t>pārtēriņa procenti|virslimita kredīta procenti</t>
        </is>
      </c>
      <c r="AX323" t="inlineStr">
        <is>
          <t>2|2</t>
        </is>
      </c>
      <c r="AY323" t="inlineStr">
        <is>
          <t>|</t>
        </is>
      </c>
      <c r="AZ323" t="inlineStr">
        <is>
          <t>imgħax għal overdraft</t>
        </is>
      </c>
      <c r="BA323" t="inlineStr">
        <is>
          <t>3</t>
        </is>
      </c>
      <c r="BB323" t="inlineStr">
        <is>
          <t/>
        </is>
      </c>
      <c r="BC323" t="inlineStr">
        <is>
          <t>debetrente</t>
        </is>
      </c>
      <c r="BD323" t="inlineStr">
        <is>
          <t>2</t>
        </is>
      </c>
      <c r="BE323" t="inlineStr">
        <is>
          <t/>
        </is>
      </c>
      <c r="BF323" t="inlineStr">
        <is>
          <t>oprocentowanie kredytu w rachunku bieżącym</t>
        </is>
      </c>
      <c r="BG323" t="inlineStr">
        <is>
          <t>3</t>
        </is>
      </c>
      <c r="BH323" t="inlineStr">
        <is>
          <t/>
        </is>
      </c>
      <c r="BI323" t="inlineStr">
        <is>
          <t>juro do descoberto</t>
        </is>
      </c>
      <c r="BJ323" t="inlineStr">
        <is>
          <t>3</t>
        </is>
      </c>
      <c r="BK323" t="inlineStr">
        <is>
          <t/>
        </is>
      </c>
      <c r="BL323" t="inlineStr">
        <is>
          <t>rată a dobânzii descoperitului</t>
        </is>
      </c>
      <c r="BM323" t="inlineStr">
        <is>
          <t>2</t>
        </is>
      </c>
      <c r="BN323" t="inlineStr">
        <is>
          <t/>
        </is>
      </c>
      <c r="BO323" t="inlineStr">
        <is>
          <t>úrok z prečerpania</t>
        </is>
      </c>
      <c r="BP323" t="inlineStr">
        <is>
          <t>3</t>
        </is>
      </c>
      <c r="BQ323" t="inlineStr">
        <is>
          <t/>
        </is>
      </c>
      <c r="BR323" t="inlineStr">
        <is>
          <t>obresti za limit</t>
        </is>
      </c>
      <c r="BS323" t="inlineStr">
        <is>
          <t>2</t>
        </is>
      </c>
      <c r="BT323" t="inlineStr">
        <is>
          <t/>
        </is>
      </c>
      <c r="BU323" t="inlineStr">
        <is>
          <t>övertrasseringsränta</t>
        </is>
      </c>
      <c r="BV323" t="inlineStr">
        <is>
          <t>1</t>
        </is>
      </c>
      <c r="BW323" t="inlineStr">
        <is>
          <t/>
        </is>
      </c>
      <c r="BX323" t="inlineStr">
        <is>
          <t>Лихвен процент, прилаган по кредит овърдрафт</t>
        </is>
      </c>
      <c r="BY323" t="inlineStr">
        <is>
          <t/>
        </is>
      </c>
      <c r="BZ323" t="inlineStr">
        <is>
          <t>En rente, der beregnes af den del af saldoen, der overskrider det fastsatte købsmaksimum/kreditmaksimum, eller af et beløb, som ikke er betalt på forfaldsdagen.</t>
        </is>
      </c>
      <c r="CA323" t="inlineStr">
        <is>
          <t>Zinsen zu einem variablen Satz, die im Rahmen des Dispositions- bzw. Überziehungskredites auf den Sollsaldo zu zahlen sind.</t>
        </is>
      </c>
      <c r="CB323" t="inlineStr">
        <is>
          <t/>
        </is>
      </c>
      <c r="CC323" t="inlineStr">
        <is>
          <t>the interest charged for any overdrawn balance over a set period of time</t>
        </is>
      </c>
      <c r="CD323" t="inlineStr">
        <is>
          <t/>
        </is>
      </c>
      <c r="CE323" t="inlineStr">
        <is>
          <t/>
        </is>
      </c>
      <c r="CF323" t="inlineStr">
        <is>
          <t/>
        </is>
      </c>
      <c r="CG323" t="inlineStr">
        <is>
          <t/>
        </is>
      </c>
      <c r="CH323" t="inlineStr">
        <is>
          <t/>
        </is>
      </c>
      <c r="CI323" t="inlineStr">
        <is>
          <t/>
        </is>
      </c>
      <c r="CJ323" t="inlineStr">
        <is>
          <t/>
        </is>
      </c>
      <c r="CK323" t="inlineStr">
        <is>
          <t/>
        </is>
      </c>
      <c r="CL323" t="inlineStr">
        <is>
          <t/>
        </is>
      </c>
      <c r="CM323" t="inlineStr">
        <is>
          <t/>
        </is>
      </c>
      <c r="CN323" t="inlineStr">
        <is>
          <t>imgħax fuq flus maħruġa li jaqbżu l-bilanċ ta' kreditu ta' kont f'bank jew istituzzjoni finanzjarja</t>
        </is>
      </c>
      <c r="CO323" t="inlineStr">
        <is>
          <t>Rente die men dient te betalen bij een negatief saldo op een geldrekening, bijvoorbeeld veroorzaakt door een door de bank gefinancierde (effecten-)transactie.</t>
        </is>
      </c>
      <c r="CP323" t="inlineStr">
        <is>
          <t>procent, o jaki zwiększa się po upływie określonego czasu spłata kredytu, który w określonej wielkości może zostać przyznany przez bank w związku z przejściowym brakiem środków na rachunku bieżącym</t>
        </is>
      </c>
      <c r="CQ323" t="inlineStr">
        <is>
          <t/>
        </is>
      </c>
      <c r="CR323" t="inlineStr">
        <is>
          <t/>
        </is>
      </c>
      <c r="CS323" t="inlineStr">
        <is>
          <t>úrok z akejkoľvek prečerpanej sumy počas určeného časového obdobia</t>
        </is>
      </c>
      <c r="CT323" t="inlineStr">
        <is>
          <t/>
        </is>
      </c>
      <c r="CU323" t="inlineStr">
        <is>
          <t>Övertrasseringsränta(Utöver övertrasseringsavgift tas en övertrasseringsränta ut på det övertrasserade beloppet)</t>
        </is>
      </c>
    </row>
    <row r="324">
      <c r="A324" s="1" t="str">
        <f>HYPERLINK("https://iate.europa.eu/entry/result/3578718/all", "3578718")</f>
        <v>3578718</v>
      </c>
      <c r="B324" t="inlineStr">
        <is>
          <t>ECONOMICS</t>
        </is>
      </c>
      <c r="C324" t="inlineStr">
        <is>
          <t>ECONOMICS</t>
        </is>
      </c>
      <c r="D324" t="inlineStr">
        <is>
          <t>икономическо възстановяване</t>
        </is>
      </c>
      <c r="E324" t="inlineStr">
        <is>
          <t>3</t>
        </is>
      </c>
      <c r="F324" t="inlineStr">
        <is>
          <t/>
        </is>
      </c>
      <c r="G324" t="inlineStr">
        <is>
          <t/>
        </is>
      </c>
      <c r="H324" t="inlineStr">
        <is>
          <t/>
        </is>
      </c>
      <c r="I324" t="inlineStr">
        <is>
          <t/>
        </is>
      </c>
      <c r="J324" t="inlineStr">
        <is>
          <t/>
        </is>
      </c>
      <c r="K324" t="inlineStr">
        <is>
          <t/>
        </is>
      </c>
      <c r="L324" t="inlineStr">
        <is>
          <t/>
        </is>
      </c>
      <c r="M324" t="inlineStr">
        <is>
          <t>wirtschaftliche Sanierung|wirtschaftlicher Wiederaufbau</t>
        </is>
      </c>
      <c r="N324" t="inlineStr">
        <is>
          <t>3|3</t>
        </is>
      </c>
      <c r="O324" t="inlineStr">
        <is>
          <t>|</t>
        </is>
      </c>
      <c r="P324" t="inlineStr">
        <is>
          <t/>
        </is>
      </c>
      <c r="Q324" t="inlineStr">
        <is>
          <t/>
        </is>
      </c>
      <c r="R324" t="inlineStr">
        <is>
          <t/>
        </is>
      </c>
      <c r="S324" t="inlineStr">
        <is>
          <t>economic rehabilitation</t>
        </is>
      </c>
      <c r="T324" t="inlineStr">
        <is>
          <t>3</t>
        </is>
      </c>
      <c r="U324" t="inlineStr">
        <is>
          <t/>
        </is>
      </c>
      <c r="V324" t="inlineStr">
        <is>
          <t/>
        </is>
      </c>
      <c r="W324" t="inlineStr">
        <is>
          <t/>
        </is>
      </c>
      <c r="X324" t="inlineStr">
        <is>
          <t/>
        </is>
      </c>
      <c r="Y324" t="inlineStr">
        <is>
          <t/>
        </is>
      </c>
      <c r="Z324" t="inlineStr">
        <is>
          <t/>
        </is>
      </c>
      <c r="AA324" t="inlineStr">
        <is>
          <t/>
        </is>
      </c>
      <c r="AB324" t="inlineStr">
        <is>
          <t/>
        </is>
      </c>
      <c r="AC324" t="inlineStr">
        <is>
          <t/>
        </is>
      </c>
      <c r="AD324" t="inlineStr">
        <is>
          <t/>
        </is>
      </c>
      <c r="AE324" t="inlineStr">
        <is>
          <t/>
        </is>
      </c>
      <c r="AF324" t="inlineStr">
        <is>
          <t/>
        </is>
      </c>
      <c r="AG324" t="inlineStr">
        <is>
          <t/>
        </is>
      </c>
      <c r="AH324" t="inlineStr">
        <is>
          <t/>
        </is>
      </c>
      <c r="AI324" t="inlineStr">
        <is>
          <t/>
        </is>
      </c>
      <c r="AJ324" t="inlineStr">
        <is>
          <t/>
        </is>
      </c>
      <c r="AK324" t="inlineStr">
        <is>
          <t/>
        </is>
      </c>
      <c r="AL324" t="inlineStr">
        <is>
          <t/>
        </is>
      </c>
      <c r="AM324" t="inlineStr">
        <is>
          <t/>
        </is>
      </c>
      <c r="AN324" t="inlineStr">
        <is>
          <t/>
        </is>
      </c>
      <c r="AO324" t="inlineStr">
        <is>
          <t/>
        </is>
      </c>
      <c r="AP324" t="inlineStr">
        <is>
          <t/>
        </is>
      </c>
      <c r="AQ324" t="inlineStr">
        <is>
          <t/>
        </is>
      </c>
      <c r="AR324" t="inlineStr">
        <is>
          <t/>
        </is>
      </c>
      <c r="AS324" t="inlineStr">
        <is>
          <t/>
        </is>
      </c>
      <c r="AT324" t="inlineStr">
        <is>
          <t/>
        </is>
      </c>
      <c r="AU324" t="inlineStr">
        <is>
          <t/>
        </is>
      </c>
      <c r="AV324" t="inlineStr">
        <is>
          <t/>
        </is>
      </c>
      <c r="AW324" t="inlineStr">
        <is>
          <t/>
        </is>
      </c>
      <c r="AX324" t="inlineStr">
        <is>
          <t/>
        </is>
      </c>
      <c r="AY324" t="inlineStr">
        <is>
          <t/>
        </is>
      </c>
      <c r="AZ324" t="inlineStr">
        <is>
          <t/>
        </is>
      </c>
      <c r="BA324" t="inlineStr">
        <is>
          <t/>
        </is>
      </c>
      <c r="BB324" t="inlineStr">
        <is>
          <t/>
        </is>
      </c>
      <c r="BC324" t="inlineStr">
        <is>
          <t/>
        </is>
      </c>
      <c r="BD324" t="inlineStr">
        <is>
          <t/>
        </is>
      </c>
      <c r="BE324" t="inlineStr">
        <is>
          <t/>
        </is>
      </c>
      <c r="BF324" t="inlineStr">
        <is>
          <t/>
        </is>
      </c>
      <c r="BG324" t="inlineStr">
        <is>
          <t/>
        </is>
      </c>
      <c r="BH324" t="inlineStr">
        <is>
          <t/>
        </is>
      </c>
      <c r="BI324" t="inlineStr">
        <is>
          <t/>
        </is>
      </c>
      <c r="BJ324" t="inlineStr">
        <is>
          <t/>
        </is>
      </c>
      <c r="BK324" t="inlineStr">
        <is>
          <t/>
        </is>
      </c>
      <c r="BL324" t="inlineStr">
        <is>
          <t>redresare economică</t>
        </is>
      </c>
      <c r="BM324" t="inlineStr">
        <is>
          <t>3</t>
        </is>
      </c>
      <c r="BN324" t="inlineStr">
        <is>
          <t/>
        </is>
      </c>
      <c r="BO324" t="inlineStr">
        <is>
          <t/>
        </is>
      </c>
      <c r="BP324" t="inlineStr">
        <is>
          <t/>
        </is>
      </c>
      <c r="BQ324" t="inlineStr">
        <is>
          <t/>
        </is>
      </c>
      <c r="BR324" t="inlineStr">
        <is>
          <t/>
        </is>
      </c>
      <c r="BS324" t="inlineStr">
        <is>
          <t/>
        </is>
      </c>
      <c r="BT324" t="inlineStr">
        <is>
          <t/>
        </is>
      </c>
      <c r="BU324" t="inlineStr">
        <is>
          <t/>
        </is>
      </c>
      <c r="BV324" t="inlineStr">
        <is>
          <t/>
        </is>
      </c>
      <c r="BW324" t="inlineStr">
        <is>
          <t/>
        </is>
      </c>
      <c r="BX324" t="inlineStr">
        <is>
          <t>фаза след икономическа рецесия, по време на която
икономиката възстановява и повишава най-високите нива на заетост и на производителност, отбелязани преди понижаването</t>
        </is>
      </c>
      <c r="BY324" t="inlineStr">
        <is>
          <t/>
        </is>
      </c>
      <c r="BZ324" t="inlineStr">
        <is>
          <t/>
        </is>
      </c>
      <c r="CA324" t="inlineStr">
        <is>
          <t>organisatorische und finanztechnische Maßnahmen zur Wiederherstellung der Leistungsfähigkeit insolventer Unternehmen, v.a. zur Abwendung einer Zahlungsunfähigkeit oder einer Überschuldung bzw. Gesamtheit aller Maßnahmen, um ggf. eine Systemkrise oder Ausfälle einzelner Institute bewältigen zu können</t>
        </is>
      </c>
      <c r="CB324" t="inlineStr">
        <is>
          <t/>
        </is>
      </c>
      <c r="CC324" t="inlineStr">
        <is>
          <t>attempt to restore an economy to a good condition</t>
        </is>
      </c>
      <c r="CD324" t="inlineStr">
        <is>
          <t/>
        </is>
      </c>
      <c r="CE324" t="inlineStr">
        <is>
          <t/>
        </is>
      </c>
      <c r="CF324" t="inlineStr">
        <is>
          <t/>
        </is>
      </c>
      <c r="CG324" t="inlineStr">
        <is>
          <t/>
        </is>
      </c>
      <c r="CH324" t="inlineStr">
        <is>
          <t/>
        </is>
      </c>
      <c r="CI324" t="inlineStr">
        <is>
          <t/>
        </is>
      </c>
      <c r="CJ324" t="inlineStr">
        <is>
          <t/>
        </is>
      </c>
      <c r="CK324" t="inlineStr">
        <is>
          <t/>
        </is>
      </c>
      <c r="CL324" t="inlineStr">
        <is>
          <t/>
        </is>
      </c>
      <c r="CM324" t="inlineStr">
        <is>
          <t/>
        </is>
      </c>
      <c r="CN324" t="inlineStr">
        <is>
          <t/>
        </is>
      </c>
      <c r="CO324" t="inlineStr">
        <is>
          <t/>
        </is>
      </c>
      <c r="CP324" t="inlineStr">
        <is>
          <t/>
        </is>
      </c>
      <c r="CQ324" t="inlineStr">
        <is>
          <t/>
        </is>
      </c>
      <c r="CR324" t="inlineStr">
        <is>
          <t>proces de restructurare a economiei proiectat și
coordonat în mod adecvat</t>
        </is>
      </c>
      <c r="CS324" t="inlineStr">
        <is>
          <t/>
        </is>
      </c>
      <c r="CT324" t="inlineStr">
        <is>
          <t/>
        </is>
      </c>
      <c r="CU324" t="inlineStr">
        <is>
          <t/>
        </is>
      </c>
    </row>
    <row r="325">
      <c r="A325" s="1" t="str">
        <f>HYPERLINK("https://iate.europa.eu/entry/result/3569218/all", "3569218")</f>
        <v>3569218</v>
      </c>
      <c r="B325" t="inlineStr">
        <is>
          <t>FINANCE;SOCIAL QUESTIONS</t>
        </is>
      </c>
      <c r="C325" t="inlineStr">
        <is>
          <t>FINANCE|budget|budgetary procedure;SOCIAL QUESTIONS|social affairs|social policy;FINANCE|public finance and budget policy|budget policy</t>
        </is>
      </c>
      <c r="D325" t="inlineStr">
        <is>
          <t>основаното на участието бюджетиране|бюджетиране с гражданско участие</t>
        </is>
      </c>
      <c r="E325" t="inlineStr">
        <is>
          <t>3|3</t>
        </is>
      </c>
      <c r="F325" t="inlineStr">
        <is>
          <t>|</t>
        </is>
      </c>
      <c r="G325" t="inlineStr">
        <is>
          <t/>
        </is>
      </c>
      <c r="H325" t="inlineStr">
        <is>
          <t/>
        </is>
      </c>
      <c r="I325" t="inlineStr">
        <is>
          <t/>
        </is>
      </c>
      <c r="J325" t="inlineStr">
        <is>
          <t/>
        </is>
      </c>
      <c r="K325" t="inlineStr">
        <is>
          <t/>
        </is>
      </c>
      <c r="L325" t="inlineStr">
        <is>
          <t/>
        </is>
      </c>
      <c r="M325" t="inlineStr">
        <is>
          <t/>
        </is>
      </c>
      <c r="N325" t="inlineStr">
        <is>
          <t/>
        </is>
      </c>
      <c r="O325" t="inlineStr">
        <is>
          <t/>
        </is>
      </c>
      <c r="P325" t="inlineStr">
        <is>
          <t/>
        </is>
      </c>
      <c r="Q325" t="inlineStr">
        <is>
          <t/>
        </is>
      </c>
      <c r="R325" t="inlineStr">
        <is>
          <t/>
        </is>
      </c>
      <c r="S325" t="inlineStr">
        <is>
          <t>participatory budgeting</t>
        </is>
      </c>
      <c r="T325" t="inlineStr">
        <is>
          <t>3</t>
        </is>
      </c>
      <c r="U325" t="inlineStr">
        <is>
          <t/>
        </is>
      </c>
      <c r="V325" t="inlineStr">
        <is>
          <t/>
        </is>
      </c>
      <c r="W325" t="inlineStr">
        <is>
          <t/>
        </is>
      </c>
      <c r="X325" t="inlineStr">
        <is>
          <t/>
        </is>
      </c>
      <c r="Y325" t="inlineStr">
        <is>
          <t/>
        </is>
      </c>
      <c r="Z325" t="inlineStr">
        <is>
          <t/>
        </is>
      </c>
      <c r="AA325" t="inlineStr">
        <is>
          <t/>
        </is>
      </c>
      <c r="AB325" t="inlineStr">
        <is>
          <t/>
        </is>
      </c>
      <c r="AC325" t="inlineStr">
        <is>
          <t/>
        </is>
      </c>
      <c r="AD325" t="inlineStr">
        <is>
          <t/>
        </is>
      </c>
      <c r="AE325" t="inlineStr">
        <is>
          <t>budgétisation participative</t>
        </is>
      </c>
      <c r="AF325" t="inlineStr">
        <is>
          <t>3</t>
        </is>
      </c>
      <c r="AG325" t="inlineStr">
        <is>
          <t/>
        </is>
      </c>
      <c r="AH325" t="inlineStr">
        <is>
          <t>buiséadú rannpháirtíochta</t>
        </is>
      </c>
      <c r="AI325" t="inlineStr">
        <is>
          <t>3</t>
        </is>
      </c>
      <c r="AJ325" t="inlineStr">
        <is>
          <t/>
        </is>
      </c>
      <c r="AK325" t="inlineStr">
        <is>
          <t/>
        </is>
      </c>
      <c r="AL325" t="inlineStr">
        <is>
          <t/>
        </is>
      </c>
      <c r="AM325" t="inlineStr">
        <is>
          <t/>
        </is>
      </c>
      <c r="AN325" t="inlineStr">
        <is>
          <t/>
        </is>
      </c>
      <c r="AO325" t="inlineStr">
        <is>
          <t/>
        </is>
      </c>
      <c r="AP325" t="inlineStr">
        <is>
          <t/>
        </is>
      </c>
      <c r="AQ325" t="inlineStr">
        <is>
          <t/>
        </is>
      </c>
      <c r="AR325" t="inlineStr">
        <is>
          <t/>
        </is>
      </c>
      <c r="AS325" t="inlineStr">
        <is>
          <t/>
        </is>
      </c>
      <c r="AT325" t="inlineStr">
        <is>
          <t/>
        </is>
      </c>
      <c r="AU325" t="inlineStr">
        <is>
          <t/>
        </is>
      </c>
      <c r="AV325" t="inlineStr">
        <is>
          <t/>
        </is>
      </c>
      <c r="AW325" t="inlineStr">
        <is>
          <t/>
        </is>
      </c>
      <c r="AX325" t="inlineStr">
        <is>
          <t/>
        </is>
      </c>
      <c r="AY325" t="inlineStr">
        <is>
          <t/>
        </is>
      </c>
      <c r="AZ325" t="inlineStr">
        <is>
          <t/>
        </is>
      </c>
      <c r="BA325" t="inlineStr">
        <is>
          <t/>
        </is>
      </c>
      <c r="BB325" t="inlineStr">
        <is>
          <t/>
        </is>
      </c>
      <c r="BC325" t="inlineStr">
        <is>
          <t/>
        </is>
      </c>
      <c r="BD325" t="inlineStr">
        <is>
          <t/>
        </is>
      </c>
      <c r="BE325" t="inlineStr">
        <is>
          <t/>
        </is>
      </c>
      <c r="BF325" t="inlineStr">
        <is>
          <t/>
        </is>
      </c>
      <c r="BG325" t="inlineStr">
        <is>
          <t/>
        </is>
      </c>
      <c r="BH325" t="inlineStr">
        <is>
          <t/>
        </is>
      </c>
      <c r="BI325" t="inlineStr">
        <is>
          <t/>
        </is>
      </c>
      <c r="BJ325" t="inlineStr">
        <is>
          <t/>
        </is>
      </c>
      <c r="BK325" t="inlineStr">
        <is>
          <t/>
        </is>
      </c>
      <c r="BL325" t="inlineStr">
        <is>
          <t/>
        </is>
      </c>
      <c r="BM325" t="inlineStr">
        <is>
          <t/>
        </is>
      </c>
      <c r="BN325" t="inlineStr">
        <is>
          <t/>
        </is>
      </c>
      <c r="BO325" t="inlineStr">
        <is>
          <t/>
        </is>
      </c>
      <c r="BP325" t="inlineStr">
        <is>
          <t/>
        </is>
      </c>
      <c r="BQ325" t="inlineStr">
        <is>
          <t/>
        </is>
      </c>
      <c r="BR325" t="inlineStr">
        <is>
          <t/>
        </is>
      </c>
      <c r="BS325" t="inlineStr">
        <is>
          <t/>
        </is>
      </c>
      <c r="BT325" t="inlineStr">
        <is>
          <t/>
        </is>
      </c>
      <c r="BU325" t="inlineStr">
        <is>
          <t/>
        </is>
      </c>
      <c r="BV325" t="inlineStr">
        <is>
          <t/>
        </is>
      </c>
      <c r="BW325" t="inlineStr">
        <is>
          <t/>
        </is>
      </c>
      <c r="BX325" t="inlineStr">
        <is>
          <t>процес,
при който членовете на дадена
общност решават директно как да изразходят част от държавния
бюджет</t>
        </is>
      </c>
      <c r="BY325" t="inlineStr">
        <is>
          <t/>
        </is>
      </c>
      <c r="BZ325" t="inlineStr">
        <is>
          <t/>
        </is>
      </c>
      <c r="CA325" t="inlineStr">
        <is>
          <t/>
        </is>
      </c>
      <c r="CB325" t="inlineStr">
        <is>
          <t/>
        </is>
      </c>
      <c r="CC325" t="inlineStr">
        <is>
          <t>process in which members of a community decide directly how to spend part of a public budget</t>
        </is>
      </c>
      <c r="CD325" t="inlineStr">
        <is>
          <t/>
        </is>
      </c>
      <c r="CE325" t="inlineStr">
        <is>
          <t/>
        </is>
      </c>
      <c r="CF325" t="inlineStr">
        <is>
          <t/>
        </is>
      </c>
      <c r="CG325" t="inlineStr">
        <is>
          <t/>
        </is>
      </c>
      <c r="CH325" t="inlineStr">
        <is>
          <t/>
        </is>
      </c>
      <c r="CI325" t="inlineStr">
        <is>
          <t/>
        </is>
      </c>
      <c r="CJ325" t="inlineStr">
        <is>
          <t/>
        </is>
      </c>
      <c r="CK325" t="inlineStr">
        <is>
          <t/>
        </is>
      </c>
      <c r="CL325" t="inlineStr">
        <is>
          <t/>
        </is>
      </c>
      <c r="CM325" t="inlineStr">
        <is>
          <t/>
        </is>
      </c>
      <c r="CN325" t="inlineStr">
        <is>
          <t/>
        </is>
      </c>
      <c r="CO325" t="inlineStr">
        <is>
          <t/>
        </is>
      </c>
      <c r="CP325" t="inlineStr">
        <is>
          <t/>
        </is>
      </c>
      <c r="CQ325" t="inlineStr">
        <is>
          <t/>
        </is>
      </c>
      <c r="CR325" t="inlineStr">
        <is>
          <t/>
        </is>
      </c>
      <c r="CS325" t="inlineStr">
        <is>
          <t/>
        </is>
      </c>
      <c r="CT325" t="inlineStr">
        <is>
          <t/>
        </is>
      </c>
      <c r="CU325" t="inlineStr">
        <is>
          <t/>
        </is>
      </c>
    </row>
    <row r="326">
      <c r="A326" s="1" t="str">
        <f>HYPERLINK("https://iate.europa.eu/entry/result/3567998/all", "3567998")</f>
        <v>3567998</v>
      </c>
      <c r="B326" t="inlineStr">
        <is>
          <t>FINANCE</t>
        </is>
      </c>
      <c r="C326" t="inlineStr">
        <is>
          <t>FINANCE|financing and investment</t>
        </is>
      </c>
      <c r="D326" t="inlineStr">
        <is>
          <t>стимул</t>
        </is>
      </c>
      <c r="E326" t="inlineStr">
        <is>
          <t>3</t>
        </is>
      </c>
      <c r="F326" t="inlineStr">
        <is>
          <t/>
        </is>
      </c>
      <c r="G326" t="inlineStr">
        <is>
          <t/>
        </is>
      </c>
      <c r="H326" t="inlineStr">
        <is>
          <t/>
        </is>
      </c>
      <c r="I326" t="inlineStr">
        <is>
          <t/>
        </is>
      </c>
      <c r="J326" t="inlineStr">
        <is>
          <t/>
        </is>
      </c>
      <c r="K326" t="inlineStr">
        <is>
          <t/>
        </is>
      </c>
      <c r="L326" t="inlineStr">
        <is>
          <t/>
        </is>
      </c>
      <c r="M326" t="inlineStr">
        <is>
          <t/>
        </is>
      </c>
      <c r="N326" t="inlineStr">
        <is>
          <t/>
        </is>
      </c>
      <c r="O326" t="inlineStr">
        <is>
          <t/>
        </is>
      </c>
      <c r="P326" t="inlineStr">
        <is>
          <t/>
        </is>
      </c>
      <c r="Q326" t="inlineStr">
        <is>
          <t/>
        </is>
      </c>
      <c r="R326" t="inlineStr">
        <is>
          <t/>
        </is>
      </c>
      <c r="S326" t="inlineStr">
        <is>
          <t>inducement</t>
        </is>
      </c>
      <c r="T326" t="inlineStr">
        <is>
          <t>3</t>
        </is>
      </c>
      <c r="U326" t="inlineStr">
        <is>
          <t/>
        </is>
      </c>
      <c r="V326" t="inlineStr">
        <is>
          <t/>
        </is>
      </c>
      <c r="W326" t="inlineStr">
        <is>
          <t/>
        </is>
      </c>
      <c r="X326" t="inlineStr">
        <is>
          <t/>
        </is>
      </c>
      <c r="Y326" t="inlineStr">
        <is>
          <t/>
        </is>
      </c>
      <c r="Z326" t="inlineStr">
        <is>
          <t/>
        </is>
      </c>
      <c r="AA326" t="inlineStr">
        <is>
          <t/>
        </is>
      </c>
      <c r="AB326" t="inlineStr">
        <is>
          <t/>
        </is>
      </c>
      <c r="AC326" t="inlineStr">
        <is>
          <t/>
        </is>
      </c>
      <c r="AD326" t="inlineStr">
        <is>
          <t/>
        </is>
      </c>
      <c r="AE326" t="inlineStr">
        <is>
          <t/>
        </is>
      </c>
      <c r="AF326" t="inlineStr">
        <is>
          <t/>
        </is>
      </c>
      <c r="AG326" t="inlineStr">
        <is>
          <t/>
        </is>
      </c>
      <c r="AH326" t="inlineStr">
        <is>
          <t>aslach</t>
        </is>
      </c>
      <c r="AI326" t="inlineStr">
        <is>
          <t>3</t>
        </is>
      </c>
      <c r="AJ326" t="inlineStr">
        <is>
          <t/>
        </is>
      </c>
      <c r="AK326" t="inlineStr">
        <is>
          <t/>
        </is>
      </c>
      <c r="AL326" t="inlineStr">
        <is>
          <t/>
        </is>
      </c>
      <c r="AM326" t="inlineStr">
        <is>
          <t/>
        </is>
      </c>
      <c r="AN326" t="inlineStr">
        <is>
          <t/>
        </is>
      </c>
      <c r="AO326" t="inlineStr">
        <is>
          <t/>
        </is>
      </c>
      <c r="AP326" t="inlineStr">
        <is>
          <t/>
        </is>
      </c>
      <c r="AQ326" t="inlineStr">
        <is>
          <t/>
        </is>
      </c>
      <c r="AR326" t="inlineStr">
        <is>
          <t/>
        </is>
      </c>
      <c r="AS326" t="inlineStr">
        <is>
          <t/>
        </is>
      </c>
      <c r="AT326" t="inlineStr">
        <is>
          <t/>
        </is>
      </c>
      <c r="AU326" t="inlineStr">
        <is>
          <t/>
        </is>
      </c>
      <c r="AV326" t="inlineStr">
        <is>
          <t/>
        </is>
      </c>
      <c r="AW326" t="inlineStr">
        <is>
          <t/>
        </is>
      </c>
      <c r="AX326" t="inlineStr">
        <is>
          <t/>
        </is>
      </c>
      <c r="AY326" t="inlineStr">
        <is>
          <t/>
        </is>
      </c>
      <c r="AZ326" t="inlineStr">
        <is>
          <t/>
        </is>
      </c>
      <c r="BA326" t="inlineStr">
        <is>
          <t/>
        </is>
      </c>
      <c r="BB326" t="inlineStr">
        <is>
          <t/>
        </is>
      </c>
      <c r="BC326" t="inlineStr">
        <is>
          <t>inducement</t>
        </is>
      </c>
      <c r="BD326" t="inlineStr">
        <is>
          <t>3</t>
        </is>
      </c>
      <c r="BE326" t="inlineStr">
        <is>
          <t/>
        </is>
      </c>
      <c r="BF326" t="inlineStr">
        <is>
          <t/>
        </is>
      </c>
      <c r="BG326" t="inlineStr">
        <is>
          <t/>
        </is>
      </c>
      <c r="BH326" t="inlineStr">
        <is>
          <t/>
        </is>
      </c>
      <c r="BI326" t="inlineStr">
        <is>
          <t/>
        </is>
      </c>
      <c r="BJ326" t="inlineStr">
        <is>
          <t/>
        </is>
      </c>
      <c r="BK326" t="inlineStr">
        <is>
          <t/>
        </is>
      </c>
      <c r="BL326" t="inlineStr">
        <is>
          <t>stimulent</t>
        </is>
      </c>
      <c r="BM326" t="inlineStr">
        <is>
          <t>2</t>
        </is>
      </c>
      <c r="BN326" t="inlineStr">
        <is>
          <t/>
        </is>
      </c>
      <c r="BO326" t="inlineStr">
        <is>
          <t/>
        </is>
      </c>
      <c r="BP326" t="inlineStr">
        <is>
          <t/>
        </is>
      </c>
      <c r="BQ326" t="inlineStr">
        <is>
          <t/>
        </is>
      </c>
      <c r="BR326" t="inlineStr">
        <is>
          <t>spodbuda</t>
        </is>
      </c>
      <c r="BS326" t="inlineStr">
        <is>
          <t>2</t>
        </is>
      </c>
      <c r="BT326" t="inlineStr">
        <is>
          <t/>
        </is>
      </c>
      <c r="BU326" t="inlineStr">
        <is>
          <t/>
        </is>
      </c>
      <c r="BV326" t="inlineStr">
        <is>
          <t/>
        </is>
      </c>
      <c r="BW326" t="inlineStr">
        <is>
          <t/>
        </is>
      </c>
      <c r="BX326" t="inlineStr">
        <is>
          <t>приемане
на такси, комисиони или други парични или непарични облаги от трета страна или
лице, действащо за сметка на трета страна, във връзка с предоставянето на
услугата на клиентите</t>
        </is>
      </c>
      <c r="BY326" t="inlineStr">
        <is>
          <t/>
        </is>
      </c>
      <c r="BZ326" t="inlineStr">
        <is>
          <t/>
        </is>
      </c>
      <c r="CA326" t="inlineStr">
        <is>
          <t/>
        </is>
      </c>
      <c r="CB326" t="inlineStr">
        <is>
          <t/>
        </is>
      </c>
      <c r="CC326" t="inlineStr">
        <is>
          <t>receiving fees, commissions or any monetary or non-monetary benefits paid or provided by any third party or a person acting on behalf of a third party (for example, issuers and product providers) relating to the provision of the service to clients</t>
        </is>
      </c>
      <c r="CD326" t="inlineStr">
        <is>
          <t/>
        </is>
      </c>
      <c r="CE326" t="inlineStr">
        <is>
          <t/>
        </is>
      </c>
      <c r="CF326" t="inlineStr">
        <is>
          <t/>
        </is>
      </c>
      <c r="CG326" t="inlineStr">
        <is>
          <t/>
        </is>
      </c>
      <c r="CH326" t="inlineStr">
        <is>
          <t/>
        </is>
      </c>
      <c r="CI326" t="inlineStr">
        <is>
          <t/>
        </is>
      </c>
      <c r="CJ326" t="inlineStr">
        <is>
          <t/>
        </is>
      </c>
      <c r="CK326" t="inlineStr">
        <is>
          <t/>
        </is>
      </c>
      <c r="CL326" t="inlineStr">
        <is>
          <t/>
        </is>
      </c>
      <c r="CM326" t="inlineStr">
        <is>
          <t/>
        </is>
      </c>
      <c r="CN326" t="inlineStr">
        <is>
          <t/>
        </is>
      </c>
      <c r="CO326" t="inlineStr">
        <is>
          <t>in de financiële wereld een soort verzamelnaam voor allerlei vergoedingen die door derde partijen gegeven worden voor het aanbrengen van klanten of het plaatsen van beleggingsfondsen</t>
        </is>
      </c>
      <c r="CP326" t="inlineStr">
        <is>
          <t/>
        </is>
      </c>
      <c r="CQ326" t="inlineStr">
        <is>
          <t/>
        </is>
      </c>
      <c r="CR326" t="inlineStr">
        <is>
          <t>instrument financiar oferit de către piața reglementată în favoarea unei firme de investiții cu scopul de a furniza lichidități pieței într-un mod regulat și previzibil</t>
        </is>
      </c>
      <c r="CS326" t="inlineStr">
        <is>
          <t/>
        </is>
      </c>
      <c r="CT326" t="inlineStr">
        <is>
          <t>pristojbina, provizija ali druga denarna ali nedenarna
korist, sprejeta od tretjih oseb, zlasti od izdajateljev ali ponudnikov
produktov</t>
        </is>
      </c>
      <c r="CU326" t="inlineStr">
        <is>
          <t/>
        </is>
      </c>
    </row>
    <row r="327">
      <c r="A327" s="1" t="str">
        <f>HYPERLINK("https://iate.europa.eu/entry/result/3506278/all", "3506278")</f>
        <v>3506278</v>
      </c>
      <c r="B327" t="inlineStr">
        <is>
          <t>FINANCE</t>
        </is>
      </c>
      <c r="C327" t="inlineStr">
        <is>
          <t>FINANCE</t>
        </is>
      </c>
      <c r="D327" t="inlineStr">
        <is>
          <t>лице, управляващо хедж фонд</t>
        </is>
      </c>
      <c r="E327" t="inlineStr">
        <is>
          <t>3</t>
        </is>
      </c>
      <c r="F327" t="inlineStr">
        <is>
          <t/>
        </is>
      </c>
      <c r="G327" t="inlineStr">
        <is>
          <t/>
        </is>
      </c>
      <c r="H327" t="inlineStr">
        <is>
          <t/>
        </is>
      </c>
      <c r="I327" t="inlineStr">
        <is>
          <t/>
        </is>
      </c>
      <c r="J327" t="inlineStr">
        <is>
          <t/>
        </is>
      </c>
      <c r="K327" t="inlineStr">
        <is>
          <t/>
        </is>
      </c>
      <c r="L327" t="inlineStr">
        <is>
          <t/>
        </is>
      </c>
      <c r="M327" t="inlineStr">
        <is>
          <t/>
        </is>
      </c>
      <c r="N327" t="inlineStr">
        <is>
          <t/>
        </is>
      </c>
      <c r="O327" t="inlineStr">
        <is>
          <t/>
        </is>
      </c>
      <c r="P327" t="inlineStr">
        <is>
          <t/>
        </is>
      </c>
      <c r="Q327" t="inlineStr">
        <is>
          <t/>
        </is>
      </c>
      <c r="R327" t="inlineStr">
        <is>
          <t/>
        </is>
      </c>
      <c r="S327" t="inlineStr">
        <is>
          <t>hedge fund manager</t>
        </is>
      </c>
      <c r="T327" t="inlineStr">
        <is>
          <t>3</t>
        </is>
      </c>
      <c r="U327" t="inlineStr">
        <is>
          <t/>
        </is>
      </c>
      <c r="V327" t="inlineStr">
        <is>
          <t/>
        </is>
      </c>
      <c r="W327" t="inlineStr">
        <is>
          <t/>
        </is>
      </c>
      <c r="X327" t="inlineStr">
        <is>
          <t/>
        </is>
      </c>
      <c r="Y327" t="inlineStr">
        <is>
          <t/>
        </is>
      </c>
      <c r="Z327" t="inlineStr">
        <is>
          <t/>
        </is>
      </c>
      <c r="AA327" t="inlineStr">
        <is>
          <t/>
        </is>
      </c>
      <c r="AB327" t="inlineStr">
        <is>
          <t/>
        </is>
      </c>
      <c r="AC327" t="inlineStr">
        <is>
          <t/>
        </is>
      </c>
      <c r="AD327" t="inlineStr">
        <is>
          <t/>
        </is>
      </c>
      <c r="AE327" t="inlineStr">
        <is>
          <t>gestionnaire de fonds spéculatifs</t>
        </is>
      </c>
      <c r="AF327" t="inlineStr">
        <is>
          <t>3</t>
        </is>
      </c>
      <c r="AG327" t="inlineStr">
        <is>
          <t/>
        </is>
      </c>
      <c r="AH327" t="inlineStr">
        <is>
          <t/>
        </is>
      </c>
      <c r="AI327" t="inlineStr">
        <is>
          <t/>
        </is>
      </c>
      <c r="AJ327" t="inlineStr">
        <is>
          <t/>
        </is>
      </c>
      <c r="AK327" t="inlineStr">
        <is>
          <t/>
        </is>
      </c>
      <c r="AL327" t="inlineStr">
        <is>
          <t/>
        </is>
      </c>
      <c r="AM327" t="inlineStr">
        <is>
          <t/>
        </is>
      </c>
      <c r="AN327" t="inlineStr">
        <is>
          <t/>
        </is>
      </c>
      <c r="AO327" t="inlineStr">
        <is>
          <t/>
        </is>
      </c>
      <c r="AP327" t="inlineStr">
        <is>
          <t/>
        </is>
      </c>
      <c r="AQ327" t="inlineStr">
        <is>
          <t>gestore di fondi speculativi</t>
        </is>
      </c>
      <c r="AR327" t="inlineStr">
        <is>
          <t>3</t>
        </is>
      </c>
      <c r="AS327" t="inlineStr">
        <is>
          <t/>
        </is>
      </c>
      <c r="AT327" t="inlineStr">
        <is>
          <t/>
        </is>
      </c>
      <c r="AU327" t="inlineStr">
        <is>
          <t/>
        </is>
      </c>
      <c r="AV327" t="inlineStr">
        <is>
          <t/>
        </is>
      </c>
      <c r="AW327" t="inlineStr">
        <is>
          <t/>
        </is>
      </c>
      <c r="AX327" t="inlineStr">
        <is>
          <t/>
        </is>
      </c>
      <c r="AY327" t="inlineStr">
        <is>
          <t/>
        </is>
      </c>
      <c r="AZ327" t="inlineStr">
        <is>
          <t/>
        </is>
      </c>
      <c r="BA327" t="inlineStr">
        <is>
          <t/>
        </is>
      </c>
      <c r="BB327" t="inlineStr">
        <is>
          <t/>
        </is>
      </c>
      <c r="BC327" t="inlineStr">
        <is>
          <t/>
        </is>
      </c>
      <c r="BD327" t="inlineStr">
        <is>
          <t/>
        </is>
      </c>
      <c r="BE327" t="inlineStr">
        <is>
          <t/>
        </is>
      </c>
      <c r="BF327" t="inlineStr">
        <is>
          <t/>
        </is>
      </c>
      <c r="BG327" t="inlineStr">
        <is>
          <t/>
        </is>
      </c>
      <c r="BH327" t="inlineStr">
        <is>
          <t/>
        </is>
      </c>
      <c r="BI327" t="inlineStr">
        <is>
          <t/>
        </is>
      </c>
      <c r="BJ327" t="inlineStr">
        <is>
          <t/>
        </is>
      </c>
      <c r="BK327" t="inlineStr">
        <is>
          <t/>
        </is>
      </c>
      <c r="BL327" t="inlineStr">
        <is>
          <t/>
        </is>
      </c>
      <c r="BM327" t="inlineStr">
        <is>
          <t/>
        </is>
      </c>
      <c r="BN327" t="inlineStr">
        <is>
          <t/>
        </is>
      </c>
      <c r="BO327" t="inlineStr">
        <is>
          <t>manažér hedžového fondu</t>
        </is>
      </c>
      <c r="BP327" t="inlineStr">
        <is>
          <t>3</t>
        </is>
      </c>
      <c r="BQ327" t="inlineStr">
        <is>
          <t/>
        </is>
      </c>
      <c r="BR327" t="inlineStr">
        <is>
          <t>upravitelj hedge sklada</t>
        </is>
      </c>
      <c r="BS327" t="inlineStr">
        <is>
          <t>2</t>
        </is>
      </c>
      <c r="BT327" t="inlineStr">
        <is>
          <t/>
        </is>
      </c>
      <c r="BU327" t="inlineStr">
        <is>
          <t/>
        </is>
      </c>
      <c r="BV327" t="inlineStr">
        <is>
          <t/>
        </is>
      </c>
      <c r="BW327" t="inlineStr">
        <is>
          <t/>
        </is>
      </c>
      <c r="BX327" t="inlineStr">
        <is>
          <t>физическо
лице, което взема решения относно и контролира дейността на хедж фонд</t>
        </is>
      </c>
      <c r="BY327" t="inlineStr">
        <is>
          <t/>
        </is>
      </c>
      <c r="BZ327" t="inlineStr">
        <is>
          <t/>
        </is>
      </c>
      <c r="CA327" t="inlineStr">
        <is>
          <t/>
        </is>
      </c>
      <c r="CB327" t="inlineStr">
        <is>
          <t/>
        </is>
      </c>
      <c r="CC327" t="inlineStr">
        <is>
          <t>individual who makes decisions about and oversees the operations of a hedge fund</t>
        </is>
      </c>
      <c r="CD327" t="inlineStr">
        <is>
          <t/>
        </is>
      </c>
      <c r="CE327" t="inlineStr">
        <is>
          <t/>
        </is>
      </c>
      <c r="CF327" t="inlineStr">
        <is>
          <t/>
        </is>
      </c>
      <c r="CG327" t="inlineStr">
        <is>
          <t/>
        </is>
      </c>
      <c r="CH327" t="inlineStr">
        <is>
          <t/>
        </is>
      </c>
      <c r="CI327" t="inlineStr">
        <is>
          <t/>
        </is>
      </c>
      <c r="CJ327" t="inlineStr">
        <is>
          <t/>
        </is>
      </c>
      <c r="CK327" t="inlineStr">
        <is>
          <t>intermediario incaricato di gestire le attività dei fondi speculativi</t>
        </is>
      </c>
      <c r="CL327" t="inlineStr">
        <is>
          <t/>
        </is>
      </c>
      <c r="CM327" t="inlineStr">
        <is>
          <t/>
        </is>
      </c>
      <c r="CN327" t="inlineStr">
        <is>
          <t/>
        </is>
      </c>
      <c r="CO327" t="inlineStr">
        <is>
          <t/>
        </is>
      </c>
      <c r="CP327" t="inlineStr">
        <is>
          <t/>
        </is>
      </c>
      <c r="CQ327" t="inlineStr">
        <is>
          <t/>
        </is>
      </c>
      <c r="CR327" t="inlineStr">
        <is>
          <t/>
        </is>
      </c>
      <c r="CS327" t="inlineStr">
        <is>
          <t>riadiaca pozícia v štruktúre finančnej spoločnosti zameranej na finančné investície a obchodovanie s derivátmi</t>
        </is>
      </c>
      <c r="CT327" t="inlineStr">
        <is>
          <t>posameznik,
 ki sprejema odločitve in nadzoruje dejavnosti v povezavi s hedge skladom/tveganim
 skladom</t>
        </is>
      </c>
      <c r="CU327" t="inlineStr">
        <is>
          <t/>
        </is>
      </c>
    </row>
    <row r="328">
      <c r="A328" s="1" t="str">
        <f>HYPERLINK("https://iate.europa.eu/entry/result/3552128/all", "3552128")</f>
        <v>3552128</v>
      </c>
      <c r="B328" t="inlineStr">
        <is>
          <t>FINANCE</t>
        </is>
      </c>
      <c r="C328" t="inlineStr">
        <is>
          <t>FINANCE|financial institutions and credit;FINANCE</t>
        </is>
      </c>
      <c r="D328" t="inlineStr">
        <is>
          <t/>
        </is>
      </c>
      <c r="E328" t="inlineStr">
        <is>
          <t/>
        </is>
      </c>
      <c r="F328" t="inlineStr">
        <is>
          <t/>
        </is>
      </c>
      <c r="G328" t="inlineStr">
        <is>
          <t/>
        </is>
      </c>
      <c r="H328" t="inlineStr">
        <is>
          <t/>
        </is>
      </c>
      <c r="I328" t="inlineStr">
        <is>
          <t/>
        </is>
      </c>
      <c r="J328" t="inlineStr">
        <is>
          <t/>
        </is>
      </c>
      <c r="K328" t="inlineStr">
        <is>
          <t/>
        </is>
      </c>
      <c r="L328" t="inlineStr">
        <is>
          <t/>
        </is>
      </c>
      <c r="M328" t="inlineStr">
        <is>
          <t>Roll-over-Kreditvertrag</t>
        </is>
      </c>
      <c r="N328" t="inlineStr">
        <is>
          <t>3</t>
        </is>
      </c>
      <c r="O328" t="inlineStr">
        <is>
          <t/>
        </is>
      </c>
      <c r="P328" t="inlineStr">
        <is>
          <t>σύμβαση μόνιμης πίστωσης</t>
        </is>
      </c>
      <c r="Q328" t="inlineStr">
        <is>
          <t>3</t>
        </is>
      </c>
      <c r="R328" t="inlineStr">
        <is>
          <t/>
        </is>
      </c>
      <c r="S328" t="inlineStr">
        <is>
          <t>rolling credit agreement</t>
        </is>
      </c>
      <c r="T328" t="inlineStr">
        <is>
          <t>3</t>
        </is>
      </c>
      <c r="U328" t="inlineStr">
        <is>
          <t/>
        </is>
      </c>
      <c r="V328" t="inlineStr">
        <is>
          <t>contrato de crédito renovable|contrato de crédito revolvente</t>
        </is>
      </c>
      <c r="W328" t="inlineStr">
        <is>
          <t>3|3</t>
        </is>
      </c>
      <c r="X328" t="inlineStr">
        <is>
          <t>|</t>
        </is>
      </c>
      <c r="Y328" t="inlineStr">
        <is>
          <t>pikenev krediidileping</t>
        </is>
      </c>
      <c r="Z328" t="inlineStr">
        <is>
          <t>3</t>
        </is>
      </c>
      <c r="AA328" t="inlineStr">
        <is>
          <t/>
        </is>
      </c>
      <c r="AB328" t="inlineStr">
        <is>
          <t/>
        </is>
      </c>
      <c r="AC328" t="inlineStr">
        <is>
          <t/>
        </is>
      </c>
      <c r="AD328" t="inlineStr">
        <is>
          <t/>
        </is>
      </c>
      <c r="AE328" t="inlineStr">
        <is>
          <t>contrat de crédit renouvelable</t>
        </is>
      </c>
      <c r="AF328" t="inlineStr">
        <is>
          <t>3</t>
        </is>
      </c>
      <c r="AG328" t="inlineStr">
        <is>
          <t/>
        </is>
      </c>
      <c r="AH328" t="inlineStr">
        <is>
          <t>comhaontú creidmheasa tar-rollta</t>
        </is>
      </c>
      <c r="AI328" t="inlineStr">
        <is>
          <t>3</t>
        </is>
      </c>
      <c r="AJ328" t="inlineStr">
        <is>
          <t/>
        </is>
      </c>
      <c r="AK328" t="inlineStr">
        <is>
          <t>obnovljivi ugovor o kreditu</t>
        </is>
      </c>
      <c r="AL328" t="inlineStr">
        <is>
          <t>3</t>
        </is>
      </c>
      <c r="AM328" t="inlineStr">
        <is>
          <t/>
        </is>
      </c>
      <c r="AN328" t="inlineStr">
        <is>
          <t>megújuló hitelmegállapodás</t>
        </is>
      </c>
      <c r="AO328" t="inlineStr">
        <is>
          <t>3</t>
        </is>
      </c>
      <c r="AP328" t="inlineStr">
        <is>
          <t/>
        </is>
      </c>
      <c r="AQ328" t="inlineStr">
        <is>
          <t/>
        </is>
      </c>
      <c r="AR328" t="inlineStr">
        <is>
          <t/>
        </is>
      </c>
      <c r="AS328" t="inlineStr">
        <is>
          <t/>
        </is>
      </c>
      <c r="AT328" t="inlineStr">
        <is>
          <t>atnaujinamoji kredito sutartis</t>
        </is>
      </c>
      <c r="AU328" t="inlineStr">
        <is>
          <t>3</t>
        </is>
      </c>
      <c r="AV328" t="inlineStr">
        <is>
          <t/>
        </is>
      </c>
      <c r="AW328" t="inlineStr">
        <is>
          <t>pārjaunojams kredītlīgums</t>
        </is>
      </c>
      <c r="AX328" t="inlineStr">
        <is>
          <t>2</t>
        </is>
      </c>
      <c r="AY328" t="inlineStr">
        <is>
          <t/>
        </is>
      </c>
      <c r="AZ328" t="inlineStr">
        <is>
          <t>kuntratt ta' kreditu miftuħ</t>
        </is>
      </c>
      <c r="BA328" t="inlineStr">
        <is>
          <t>3</t>
        </is>
      </c>
      <c r="BB328" t="inlineStr">
        <is>
          <t/>
        </is>
      </c>
      <c r="BC328" t="inlineStr">
        <is>
          <t/>
        </is>
      </c>
      <c r="BD328" t="inlineStr">
        <is>
          <t/>
        </is>
      </c>
      <c r="BE328" t="inlineStr">
        <is>
          <t/>
        </is>
      </c>
      <c r="BF328" t="inlineStr">
        <is>
          <t/>
        </is>
      </c>
      <c r="BG328" t="inlineStr">
        <is>
          <t/>
        </is>
      </c>
      <c r="BH328" t="inlineStr">
        <is>
          <t/>
        </is>
      </c>
      <c r="BI328" t="inlineStr">
        <is>
          <t>contrato de crédito renovável</t>
        </is>
      </c>
      <c r="BJ328" t="inlineStr">
        <is>
          <t>2</t>
        </is>
      </c>
      <c r="BK328" t="inlineStr">
        <is>
          <t/>
        </is>
      </c>
      <c r="BL328" t="inlineStr">
        <is>
          <t/>
        </is>
      </c>
      <c r="BM328" t="inlineStr">
        <is>
          <t/>
        </is>
      </c>
      <c r="BN328" t="inlineStr">
        <is>
          <t/>
        </is>
      </c>
      <c r="BO328" t="inlineStr">
        <is>
          <t/>
        </is>
      </c>
      <c r="BP328" t="inlineStr">
        <is>
          <t/>
        </is>
      </c>
      <c r="BQ328" t="inlineStr">
        <is>
          <t/>
        </is>
      </c>
      <c r="BR328" t="inlineStr">
        <is>
          <t>obnovljive kreditne pogodbe</t>
        </is>
      </c>
      <c r="BS328" t="inlineStr">
        <is>
          <t>3</t>
        </is>
      </c>
      <c r="BT328" t="inlineStr">
        <is>
          <t/>
        </is>
      </c>
      <c r="BU328" t="inlineStr">
        <is>
          <t>avtal om löpande kredit</t>
        </is>
      </c>
      <c r="BV328" t="inlineStr">
        <is>
          <t>3</t>
        </is>
      </c>
      <c r="BW328" t="inlineStr">
        <is>
          <t/>
        </is>
      </c>
      <c r="BX328" t="inlineStr">
        <is>
          <t/>
        </is>
      </c>
      <c r="BY328" t="inlineStr">
        <is>
          <t/>
        </is>
      </c>
      <c r="BZ328" t="inlineStr">
        <is>
          <t/>
        </is>
      </c>
      <c r="CA328" t="inlineStr">
        <is>
          <t/>
        </is>
      </c>
      <c r="CB328" t="inlineStr">
        <is>
          <t/>
        </is>
      </c>
      <c r="CC328" t="inlineStr">
        <is>
          <t/>
        </is>
      </c>
      <c r="CD328" t="inlineStr">
        <is>
          <t>Una línea formal de crédito a la que recurren las grandes empresas, y que incluye una comisión.</t>
        </is>
      </c>
      <c r="CE328" t="inlineStr">
        <is>
          <t/>
        </is>
      </c>
      <c r="CF328" t="inlineStr">
        <is>
          <t/>
        </is>
      </c>
      <c r="CG328" t="inlineStr">
        <is>
          <t/>
        </is>
      </c>
      <c r="CH328" t="inlineStr">
        <is>
          <t/>
        </is>
      </c>
      <c r="CI328" t="inlineStr">
        <is>
          <t>samoobnavljajući ugovor o kreditu</t>
        </is>
      </c>
      <c r="CJ328" t="inlineStr">
        <is>
          <t/>
        </is>
      </c>
      <c r="CK328" t="inlineStr">
        <is>
          <t/>
        </is>
      </c>
      <c r="CL328" t="inlineStr">
        <is>
          <t/>
        </is>
      </c>
      <c r="CM328" t="inlineStr">
        <is>
          <t/>
        </is>
      </c>
      <c r="CN328" t="inlineStr">
        <is>
          <t/>
        </is>
      </c>
      <c r="CO328" t="inlineStr">
        <is>
          <t/>
        </is>
      </c>
      <c r="CP328" t="inlineStr">
        <is>
          <t/>
        </is>
      </c>
      <c r="CQ328" t="inlineStr">
        <is>
          <t/>
        </is>
      </c>
      <c r="CR328" t="inlineStr">
        <is>
          <t/>
        </is>
      </c>
      <c r="CS328" t="inlineStr">
        <is>
          <t/>
        </is>
      </c>
      <c r="CT328" t="inlineStr">
        <is>
          <t/>
        </is>
      </c>
      <c r="CU328" t="inlineStr">
        <is>
          <t/>
        </is>
      </c>
    </row>
    <row r="329">
      <c r="A329" s="1" t="str">
        <f>HYPERLINK("https://iate.europa.eu/entry/result/3536019/all", "3536019")</f>
        <v>3536019</v>
      </c>
      <c r="B329" t="inlineStr">
        <is>
          <t>INTERNATIONAL RELATIONS</t>
        </is>
      </c>
      <c r="C329" t="inlineStr">
        <is>
          <t>INTERNATIONAL RELATIONS|cooperation policy</t>
        </is>
      </c>
      <c r="D329" t="inlineStr">
        <is>
          <t>предоставяне на безвъзмездни средства на каскаден принцип|вторично отпускане на безвъзмездни средства|безвъзмездни средства, предоставени на каскаден принцип|вторично отпуснати безвъзмездни средства</t>
        </is>
      </c>
      <c r="E329" t="inlineStr">
        <is>
          <t>3|3|3|3</t>
        </is>
      </c>
      <c r="F329" t="inlineStr">
        <is>
          <t>|||</t>
        </is>
      </c>
      <c r="G329" t="inlineStr">
        <is>
          <t>grant přidělovaný na kaskádovém principu|kaskádový grant</t>
        </is>
      </c>
      <c r="H329" t="inlineStr">
        <is>
          <t>3|3</t>
        </is>
      </c>
      <c r="I329" t="inlineStr">
        <is>
          <t>|</t>
        </is>
      </c>
      <c r="J329" t="inlineStr">
        <is>
          <t>kaskadetilskud|viderefordeling</t>
        </is>
      </c>
      <c r="K329" t="inlineStr">
        <is>
          <t>3|3</t>
        </is>
      </c>
      <c r="L329" t="inlineStr">
        <is>
          <t>|</t>
        </is>
      </c>
      <c r="M329" t="inlineStr">
        <is>
          <t>Untervergabe von Zuschüssen</t>
        </is>
      </c>
      <c r="N329" t="inlineStr">
        <is>
          <t>3</t>
        </is>
      </c>
      <c r="O329" t="inlineStr">
        <is>
          <t/>
        </is>
      </c>
      <c r="P329" t="inlineStr">
        <is>
          <t/>
        </is>
      </c>
      <c r="Q329" t="inlineStr">
        <is>
          <t/>
        </is>
      </c>
      <c r="R329" t="inlineStr">
        <is>
          <t/>
        </is>
      </c>
      <c r="S329" t="inlineStr">
        <is>
          <t>sub-grant|cascading grant</t>
        </is>
      </c>
      <c r="T329" t="inlineStr">
        <is>
          <t>3|3</t>
        </is>
      </c>
      <c r="U329" t="inlineStr">
        <is>
          <t>|</t>
        </is>
      </c>
      <c r="V329" t="inlineStr">
        <is>
          <t/>
        </is>
      </c>
      <c r="W329" t="inlineStr">
        <is>
          <t/>
        </is>
      </c>
      <c r="X329" t="inlineStr">
        <is>
          <t/>
        </is>
      </c>
      <c r="Y329" t="inlineStr">
        <is>
          <t>mitmeastmeline toetus|alltoetus</t>
        </is>
      </c>
      <c r="Z329" t="inlineStr">
        <is>
          <t>3|3</t>
        </is>
      </c>
      <c r="AA329" t="inlineStr">
        <is>
          <t>|</t>
        </is>
      </c>
      <c r="AB329" t="inlineStr">
        <is>
          <t/>
        </is>
      </c>
      <c r="AC329" t="inlineStr">
        <is>
          <t/>
        </is>
      </c>
      <c r="AD329" t="inlineStr">
        <is>
          <t/>
        </is>
      </c>
      <c r="AE329" t="inlineStr">
        <is>
          <t>subvention en cascade|sous-subvention</t>
        </is>
      </c>
      <c r="AF329" t="inlineStr">
        <is>
          <t>3|3</t>
        </is>
      </c>
      <c r="AG329" t="inlineStr">
        <is>
          <t>|</t>
        </is>
      </c>
      <c r="AH329" t="inlineStr">
        <is>
          <t>fodheontas</t>
        </is>
      </c>
      <c r="AI329" t="inlineStr">
        <is>
          <t>3</t>
        </is>
      </c>
      <c r="AJ329" t="inlineStr">
        <is>
          <t/>
        </is>
      </c>
      <c r="AK329" t="inlineStr">
        <is>
          <t/>
        </is>
      </c>
      <c r="AL329" t="inlineStr">
        <is>
          <t/>
        </is>
      </c>
      <c r="AM329" t="inlineStr">
        <is>
          <t/>
        </is>
      </c>
      <c r="AN329" t="inlineStr">
        <is>
          <t>lépcsőzetes támogatás|továbbadott támogatás</t>
        </is>
      </c>
      <c r="AO329" t="inlineStr">
        <is>
          <t>3|3</t>
        </is>
      </c>
      <c r="AP329" t="inlineStr">
        <is>
          <t>|</t>
        </is>
      </c>
      <c r="AQ329" t="inlineStr">
        <is>
          <t>sovvenzione derivata|subcontratto di sovvenzione|sovvenzione a cascata</t>
        </is>
      </c>
      <c r="AR329" t="inlineStr">
        <is>
          <t>4|4|2</t>
        </is>
      </c>
      <c r="AS329" t="inlineStr">
        <is>
          <t>||</t>
        </is>
      </c>
      <c r="AT329" t="inlineStr">
        <is>
          <t/>
        </is>
      </c>
      <c r="AU329" t="inlineStr">
        <is>
          <t/>
        </is>
      </c>
      <c r="AV329" t="inlineStr">
        <is>
          <t/>
        </is>
      </c>
      <c r="AW329" t="inlineStr">
        <is>
          <t>otrā līmeņa dotācija</t>
        </is>
      </c>
      <c r="AX329" t="inlineStr">
        <is>
          <t>3</t>
        </is>
      </c>
      <c r="AY329" t="inlineStr">
        <is>
          <t/>
        </is>
      </c>
      <c r="AZ329" t="inlineStr">
        <is>
          <t/>
        </is>
      </c>
      <c r="BA329" t="inlineStr">
        <is>
          <t/>
        </is>
      </c>
      <c r="BB329" t="inlineStr">
        <is>
          <t/>
        </is>
      </c>
      <c r="BC329" t="inlineStr">
        <is>
          <t/>
        </is>
      </c>
      <c r="BD329" t="inlineStr">
        <is>
          <t/>
        </is>
      </c>
      <c r="BE329" t="inlineStr">
        <is>
          <t/>
        </is>
      </c>
      <c r="BF329" t="inlineStr">
        <is>
          <t>dotacja w systemie kaskadowym</t>
        </is>
      </c>
      <c r="BG329" t="inlineStr">
        <is>
          <t>2</t>
        </is>
      </c>
      <c r="BH329" t="inlineStr">
        <is>
          <t/>
        </is>
      </c>
      <c r="BI329" t="inlineStr">
        <is>
          <t>subsubvenção</t>
        </is>
      </c>
      <c r="BJ329" t="inlineStr">
        <is>
          <t>3</t>
        </is>
      </c>
      <c r="BK329" t="inlineStr">
        <is>
          <t/>
        </is>
      </c>
      <c r="BL329" t="inlineStr">
        <is>
          <t>subgrant|grant „în cascadă”</t>
        </is>
      </c>
      <c r="BM329" t="inlineStr">
        <is>
          <t>3|3</t>
        </is>
      </c>
      <c r="BN329" t="inlineStr">
        <is>
          <t>|</t>
        </is>
      </c>
      <c r="BO329" t="inlineStr">
        <is>
          <t>kaskádový grant</t>
        </is>
      </c>
      <c r="BP329" t="inlineStr">
        <is>
          <t>3</t>
        </is>
      </c>
      <c r="BQ329" t="inlineStr">
        <is>
          <t/>
        </is>
      </c>
      <c r="BR329" t="inlineStr">
        <is>
          <t>kaskadna nepovratna sredstva|posredovana nepovratna sredstva</t>
        </is>
      </c>
      <c r="BS329" t="inlineStr">
        <is>
          <t>2|3</t>
        </is>
      </c>
      <c r="BT329" t="inlineStr">
        <is>
          <t>|preferred</t>
        </is>
      </c>
      <c r="BU329" t="inlineStr">
        <is>
          <t/>
        </is>
      </c>
      <c r="BV329" t="inlineStr">
        <is>
          <t/>
        </is>
      </c>
      <c r="BW329" t="inlineStr">
        <is>
          <t/>
        </is>
      </c>
      <c r="BX329" t="inlineStr">
        <is>
          <t>безвъзмездни средства, които бенефициер на фондове на ЕС предоставя на трето лице с цел подпомагане на постигането на целите на действието</t>
        </is>
      </c>
      <c r="BY329" t="inlineStr">
        <is>
          <t>granty, u nichž se uplatňuje kaskádový princip, tj. příjemci mají možnost přerozdělovat granty třetím osobám</t>
        </is>
      </c>
      <c r="BZ329" t="inlineStr">
        <is>
          <t/>
        </is>
      </c>
      <c r="CA329" t="inlineStr">
        <is>
          <t>Weitervergabe von Zuschussmitteln durch den Zuschussempfänger an Dritte</t>
        </is>
      </c>
      <c r="CB329" t="inlineStr">
        <is>
          <t/>
        </is>
      </c>
      <c r="CC329" t="inlineStr">
        <is>
          <t>contract of a non-commercial nature between the beneficiary of the action and a third party in order to support the achievement of the objectives of the action</t>
        </is>
      </c>
      <c r="CD329" t="inlineStr">
        <is>
          <t/>
        </is>
      </c>
      <c r="CE329" t="inlineStr">
        <is>
          <t/>
        </is>
      </c>
      <c r="CF329" t="inlineStr">
        <is>
          <t/>
        </is>
      </c>
      <c r="CG329" t="inlineStr">
        <is>
          <t>soutien financier pouvant être apporté à des tiers par le bénéficiaire de la subvention de l'UE lorsque la mise en œuvre de l'action le requiert et dans les conditions établies par les articles 120 du Règlement financier et 184a des Modalités d'exécution du Règlement financier</t>
        </is>
      </c>
      <c r="CH329" t="inlineStr">
        <is>
          <t/>
        </is>
      </c>
      <c r="CI329" t="inlineStr">
        <is>
          <t/>
        </is>
      </c>
      <c r="CJ329" t="inlineStr">
        <is>
          <t>egy támogatás kedvezményezettje a későbbiekben további kedvezményezetteket választ ki a saját pályázati felhívása keretében</t>
        </is>
      </c>
      <c r="CK329" t="inlineStr">
        <is>
          <t>subcontratto di sovvenzione, cioè quando il beneficiario di una sovvenzione sceglie successivamente altri beneficiari mediante il proprio invito a presentare proposte</t>
        </is>
      </c>
      <c r="CL329" t="inlineStr">
        <is>
          <t/>
        </is>
      </c>
      <c r="CM329" t="inlineStr">
        <is>
          <t/>
        </is>
      </c>
      <c r="CN329" t="inlineStr">
        <is>
          <t/>
        </is>
      </c>
      <c r="CO329" t="inlineStr">
        <is>
          <t/>
        </is>
      </c>
      <c r="CP329" t="inlineStr">
        <is>
          <t>dotacja przyznana w sposób pośredni beneficjentowi finalnemu przez beneficjenta głównego dotacji Komisji na pomoc w realizacji celu wynikającego z umowy o udzielenie dotacji zawartej z Komisją</t>
        </is>
      </c>
      <c r="CQ329" t="inlineStr">
        <is>
          <t/>
        </is>
      </c>
      <c r="CR329" t="inlineStr">
        <is>
          <t>contract de natură necomercială între beneficiarul acțiunii și o terță parte pentru a sprijini realizarea obiectivelor acțiunii</t>
        </is>
      </c>
      <c r="CS329" t="inlineStr">
        <is>
          <t>sprostredkovaný grant, keď si príjemca grantu neskôr zvolí ďalších príjemcov vo vlastnej výzve na predloženie návrhov</t>
        </is>
      </c>
      <c r="CT329" t="inlineStr">
        <is>
          <t>&lt;b&gt;nepovratna sredstva&lt;/b&gt; [ &lt;a href="/entry/result/768150/all" id="ENTRY_TO_ENTRY_CONVERTER" target="_blank"&gt;IATE:768150&lt;/a&gt; ], ki jih upravičenec na podlagi lastnega &lt;b&gt;razpisa za zbiranje predlogov&lt;/b&gt; [ &lt;a href="/entry/result/381682/all" id="ENTRY_TO_ENTRY_CONVERTER" target="_blank"&gt;IATE:381682&lt;/a&gt; ] dodeli naprej drugemu upravičencu</t>
        </is>
      </c>
      <c r="CU329" t="inlineStr">
        <is>
          <t/>
        </is>
      </c>
    </row>
    <row r="330">
      <c r="A330" s="1" t="str">
        <f>HYPERLINK("https://iate.europa.eu/entry/result/109487/all", "109487")</f>
        <v>109487</v>
      </c>
      <c r="B330" t="inlineStr">
        <is>
          <t>FINANCE</t>
        </is>
      </c>
      <c r="C330" t="inlineStr">
        <is>
          <t>FINANCE|financial institutions and credit|credit policy;FINANCE|financial institutions and credit|financial institution</t>
        </is>
      </c>
      <c r="D330" t="inlineStr">
        <is>
          <t>обратна ипотека|обратен ипотечен кредит</t>
        </is>
      </c>
      <c r="E330" t="inlineStr">
        <is>
          <t>2|3</t>
        </is>
      </c>
      <c r="F330" t="inlineStr">
        <is>
          <t>|</t>
        </is>
      </c>
      <c r="G330" t="inlineStr">
        <is>
          <t>zpětná hypotéka</t>
        </is>
      </c>
      <c r="H330" t="inlineStr">
        <is>
          <t>2</t>
        </is>
      </c>
      <c r="I330" t="inlineStr">
        <is>
          <t/>
        </is>
      </c>
      <c r="J330" t="inlineStr">
        <is>
          <t>nedsparingslån</t>
        </is>
      </c>
      <c r="K330" t="inlineStr">
        <is>
          <t>4</t>
        </is>
      </c>
      <c r="L330" t="inlineStr">
        <is>
          <t/>
        </is>
      </c>
      <c r="M330" t="inlineStr">
        <is>
          <t>Umkehrhypothek</t>
        </is>
      </c>
      <c r="N330" t="inlineStr">
        <is>
          <t>2</t>
        </is>
      </c>
      <c r="O330" t="inlineStr">
        <is>
          <t/>
        </is>
      </c>
      <c r="P330" t="inlineStr">
        <is>
          <t>αντίστροφη υποθήκη</t>
        </is>
      </c>
      <c r="Q330" t="inlineStr">
        <is>
          <t>3</t>
        </is>
      </c>
      <c r="R330" t="inlineStr">
        <is>
          <t/>
        </is>
      </c>
      <c r="S330" t="inlineStr">
        <is>
          <t>reverse mortgage|reverse mortgage</t>
        </is>
      </c>
      <c r="T330" t="inlineStr">
        <is>
          <t>3|3</t>
        </is>
      </c>
      <c r="U330" t="inlineStr">
        <is>
          <t>|</t>
        </is>
      </c>
      <c r="V330" t="inlineStr">
        <is>
          <t>pensión hipotecaria|hipoteca inversa</t>
        </is>
      </c>
      <c r="W330" t="inlineStr">
        <is>
          <t>3|4</t>
        </is>
      </c>
      <c r="X330" t="inlineStr">
        <is>
          <t>|preferred</t>
        </is>
      </c>
      <c r="Y330" t="inlineStr">
        <is>
          <t>hüpoteekelatis</t>
        </is>
      </c>
      <c r="Z330" t="inlineStr">
        <is>
          <t>2</t>
        </is>
      </c>
      <c r="AA330" t="inlineStr">
        <is>
          <t/>
        </is>
      </c>
      <c r="AB330" t="inlineStr">
        <is>
          <t>käänteinen asuntolaina</t>
        </is>
      </c>
      <c r="AC330" t="inlineStr">
        <is>
          <t>3</t>
        </is>
      </c>
      <c r="AD330" t="inlineStr">
        <is>
          <t/>
        </is>
      </c>
      <c r="AE330" t="inlineStr">
        <is>
          <t>hypothèque inversée|prêt hypothécaire inversé</t>
        </is>
      </c>
      <c r="AF330" t="inlineStr">
        <is>
          <t>2|3</t>
        </is>
      </c>
      <c r="AG330" t="inlineStr">
        <is>
          <t>|</t>
        </is>
      </c>
      <c r="AH330" t="inlineStr">
        <is>
          <t>morgáiste droim ar ais</t>
        </is>
      </c>
      <c r="AI330" t="inlineStr">
        <is>
          <t>3</t>
        </is>
      </c>
      <c r="AJ330" t="inlineStr">
        <is>
          <t/>
        </is>
      </c>
      <c r="AK330" t="inlineStr">
        <is>
          <t>obrnuta hipoteka</t>
        </is>
      </c>
      <c r="AL330" t="inlineStr">
        <is>
          <t>3</t>
        </is>
      </c>
      <c r="AM330" t="inlineStr">
        <is>
          <t/>
        </is>
      </c>
      <c r="AN330" t="inlineStr">
        <is>
          <t>fordított jelzálog</t>
        </is>
      </c>
      <c r="AO330" t="inlineStr">
        <is>
          <t>3</t>
        </is>
      </c>
      <c r="AP330" t="inlineStr">
        <is>
          <t/>
        </is>
      </c>
      <c r="AQ330" t="inlineStr">
        <is>
          <t>prestito vitalizio ipotecario</t>
        </is>
      </c>
      <c r="AR330" t="inlineStr">
        <is>
          <t>3</t>
        </is>
      </c>
      <c r="AS330" t="inlineStr">
        <is>
          <t/>
        </is>
      </c>
      <c r="AT330" t="inlineStr">
        <is>
          <t/>
        </is>
      </c>
      <c r="AU330" t="inlineStr">
        <is>
          <t/>
        </is>
      </c>
      <c r="AV330" t="inlineStr">
        <is>
          <t/>
        </is>
      </c>
      <c r="AW330" t="inlineStr">
        <is>
          <t>reversā hipotēka</t>
        </is>
      </c>
      <c r="AX330" t="inlineStr">
        <is>
          <t>3</t>
        </is>
      </c>
      <c r="AY330" t="inlineStr">
        <is>
          <t/>
        </is>
      </c>
      <c r="AZ330" t="inlineStr">
        <is>
          <t>ipoteka inversa</t>
        </is>
      </c>
      <c r="BA330" t="inlineStr">
        <is>
          <t>3</t>
        </is>
      </c>
      <c r="BB330" t="inlineStr">
        <is>
          <t/>
        </is>
      </c>
      <c r="BC330" t="inlineStr">
        <is>
          <t/>
        </is>
      </c>
      <c r="BD330" t="inlineStr">
        <is>
          <t/>
        </is>
      </c>
      <c r="BE330" t="inlineStr">
        <is>
          <t/>
        </is>
      </c>
      <c r="BF330" t="inlineStr">
        <is>
          <t>odwrócona hipoteka</t>
        </is>
      </c>
      <c r="BG330" t="inlineStr">
        <is>
          <t>3</t>
        </is>
      </c>
      <c r="BH330" t="inlineStr">
        <is>
          <t/>
        </is>
      </c>
      <c r="BI330" t="inlineStr">
        <is>
          <t>hipoteca inversa</t>
        </is>
      </c>
      <c r="BJ330" t="inlineStr">
        <is>
          <t>3</t>
        </is>
      </c>
      <c r="BK330" t="inlineStr">
        <is>
          <t/>
        </is>
      </c>
      <c r="BL330" t="inlineStr">
        <is>
          <t/>
        </is>
      </c>
      <c r="BM330" t="inlineStr">
        <is>
          <t/>
        </is>
      </c>
      <c r="BN330" t="inlineStr">
        <is>
          <t/>
        </is>
      </c>
      <c r="BO330" t="inlineStr">
        <is>
          <t/>
        </is>
      </c>
      <c r="BP330" t="inlineStr">
        <is>
          <t/>
        </is>
      </c>
      <c r="BQ330" t="inlineStr">
        <is>
          <t/>
        </is>
      </c>
      <c r="BR330" t="inlineStr">
        <is>
          <t>obratna hipoteka</t>
        </is>
      </c>
      <c r="BS330" t="inlineStr">
        <is>
          <t>3</t>
        </is>
      </c>
      <c r="BT330" t="inlineStr">
        <is>
          <t/>
        </is>
      </c>
      <c r="BU330" t="inlineStr">
        <is>
          <t/>
        </is>
      </c>
      <c r="BV330" t="inlineStr">
        <is>
          <t/>
        </is>
      </c>
      <c r="BW330" t="inlineStr">
        <is>
          <t/>
        </is>
      </c>
      <c r="BX330" t="inlineStr">
        <is>
          <t/>
        </is>
      </c>
      <c r="BY330" t="inlineStr">
        <is>
          <t/>
        </is>
      </c>
      <c r="BZ330" t="inlineStr">
        <is>
          <t>Et lån, hvori låntager løbende benytter den friværdi (den oparbejdede opsparing), som vedkommende har i sin faste ejendom.</t>
        </is>
      </c>
      <c r="CA330" t="inlineStr">
        <is>
          <t>Form eines Darlehens, bei dem ein Eigentümer einer selbst bewohnten Immobilie eine monatliche Rente oder Einmalzahlung bekommt und dafür sein Wohneigentum als Sicherheit verwendet</t>
        </is>
      </c>
      <c r="CB330" t="inlineStr">
        <is>
          <t/>
        </is>
      </c>
      <c r="CC330" t="inlineStr">
        <is>
          <t>arrangement where the owner of a property mortgages it to receive a regular income from the mortgage lender (and not vice versa), based on the equity value of the property</t>
        </is>
      </c>
      <c r="CD330" t="inlineStr">
        <is>
          <t>Crédito con garantía inmobiliaria por el cual el propietario del inmueble recibe una renta, debiendo devolverse a su fallecimiento la deuda generada, ya sea mediante su pago por parte de los herederos o ejecutando la venta del inmueble.</t>
        </is>
      </c>
      <c r="CE330" t="inlineStr">
        <is>
          <t/>
        </is>
      </c>
      <c r="CF330" t="inlineStr">
        <is>
          <t/>
        </is>
      </c>
      <c r="CG330" t="inlineStr">
        <is>
          <t>dispositif qui s'adresse aux propriétaires âgés de 62 ans et plus, disposés à hypothéquer leur logement en échange d'un capital ou d'une rente équivalent à une partie de la valeur du bien . Pendant qu'ils perçoivent ce revenu, ils conservent la propriété et la jouissance du logement . Au décès, les héritiers remboursent le banquier dans la limite de la valeur du bien</t>
        </is>
      </c>
      <c r="CH330" t="inlineStr">
        <is>
          <t/>
        </is>
      </c>
      <c r="CI330" t="inlineStr">
        <is>
          <t>vrsta zajma na vrijednost domaz a vlasnike starije od 62 godine pri čemu mogu vrijednost kuće pretvoriti u gotovinu istovremeno zadržavajući kuću bez da moraju odmah početi s otplatom</t>
        </is>
      </c>
      <c r="CJ330" t="inlineStr">
        <is>
          <t>Olyan konstrukció, melynek keretében a szolgáltató jelzálogot jegyez be az ingatlanra, és járadokot folyósít a tulajdonosnak, aki továbbra is az ingatlan tulajdonosa marad.</t>
        </is>
      </c>
      <c r="CK330" t="inlineStr">
        <is>
          <t>Finanziamento ipotecario a lungo termine assistito da ipoteca di primo grado su un immobile residenziale. In Italia è riservato a persone fisiche proprietarie dell'abitazione in cui risiedono e che abbiano compiuto 70 anni di età. Reference: Servizi di intermediazione assicurativa e finanziaria &lt;a href="http://www.siafonline.it/prestito_vit_ipotecario.asp" target="_blank"&gt;http://www.siafonline.it/prestito_vit_ipotecario.asp&lt;/a&gt; (11/01/2008)</t>
        </is>
      </c>
      <c r="CL330" t="inlineStr">
        <is>
          <t/>
        </is>
      </c>
      <c r="CM330" t="inlineStr">
        <is>
          <t/>
        </is>
      </c>
      <c r="CN330" t="inlineStr">
        <is>
          <t>tip ta' ipoteka li fiha s-sid jista' jissellef flus skont il-valur tal-proprjetà tiegħu u ma jħallasx lura l-ipoteka (la l-kapital u lanqas interessi) sakemm il-proprjetà tinbigħ wara mewtu</t>
        </is>
      </c>
      <c r="CO330" t="inlineStr">
        <is>
          <t/>
        </is>
      </c>
      <c r="CP330" t="inlineStr">
        <is>
          <t>rodzaj kredytu hipotecznego, w którym kredytobiorca otrzymuje wypłatę w formie dożywotniej renty; wysokość wypłacanych kwot zależy od wartości nieruchomości, wieku i płci kredytobiorcy; po wypłacie całego kredytu bank przejmuje nieruchomość</t>
        </is>
      </c>
      <c r="CQ330" t="inlineStr">
        <is>
          <t>Empréstimo que pode ser entendido como a operação contrária à que habitualmente se designa por “hipoteca”. Com esta operação o proprietário de uma habitação pode ir recebendo, a prestações (ou de uma vez só), uma percentagem do valor de mercado dessa habitação, podendo continuar a residir nela até ao momento da sua morte. Nesse momento, os herdeiros poderão fazer face ao pagamento do empréstimo ou a entidade que concedeu o crédito procederá à execução da garantia.</t>
        </is>
      </c>
      <c r="CR330" t="inlineStr">
        <is>
          <t/>
        </is>
      </c>
      <c r="CS330" t="inlineStr">
        <is>
          <t/>
        </is>
      </c>
      <c r="CT330" t="inlineStr">
        <is>
          <t>Pri obratni hipoteki posameznik najame posojilo, ki znaša določen odstotek vrednosti stanovanja, ki ga ima v lasti. Posojilodajalec mu posojilo izplača v enkratnem znesku, v enakih mesečnih zneskih, lahko pa kot kombinacijo obeh. Posojilo lahko traja do njegove smrti, ob tem pa nepremičnina postane last upnika.</t>
        </is>
      </c>
      <c r="CU330" t="inlineStr">
        <is>
          <t/>
        </is>
      </c>
    </row>
    <row r="331">
      <c r="A331" s="1" t="str">
        <f>HYPERLINK("https://iate.europa.eu/entry/result/3561698/all", "3561698")</f>
        <v>3561698</v>
      </c>
      <c r="B331" t="inlineStr">
        <is>
          <t>FINANCE;BUSINESS AND COMPETITION</t>
        </is>
      </c>
      <c r="C331" t="inlineStr">
        <is>
          <t>FINANCE|financial institutions and credit;BUSINESS AND COMPETITION|business organisation</t>
        </is>
      </c>
      <c r="D331" t="inlineStr">
        <is>
          <t>значим клон</t>
        </is>
      </c>
      <c r="E331" t="inlineStr">
        <is>
          <t>4</t>
        </is>
      </c>
      <c r="F331" t="inlineStr">
        <is>
          <t/>
        </is>
      </c>
      <c r="G331" t="inlineStr">
        <is>
          <t>významná pobočka</t>
        </is>
      </c>
      <c r="H331" t="inlineStr">
        <is>
          <t>3</t>
        </is>
      </c>
      <c r="I331" t="inlineStr">
        <is>
          <t/>
        </is>
      </c>
      <c r="J331" t="inlineStr">
        <is>
          <t>væsentlig filial</t>
        </is>
      </c>
      <c r="K331" t="inlineStr">
        <is>
          <t>3</t>
        </is>
      </c>
      <c r="L331" t="inlineStr">
        <is>
          <t/>
        </is>
      </c>
      <c r="M331" t="inlineStr">
        <is>
          <t>bedeutende Zweigstelle</t>
        </is>
      </c>
      <c r="N331" t="inlineStr">
        <is>
          <t>3</t>
        </is>
      </c>
      <c r="O331" t="inlineStr">
        <is>
          <t/>
        </is>
      </c>
      <c r="P331" t="inlineStr">
        <is>
          <t>σημαντικό υποκατάστημα</t>
        </is>
      </c>
      <c r="Q331" t="inlineStr">
        <is>
          <t>3</t>
        </is>
      </c>
      <c r="R331" t="inlineStr">
        <is>
          <t/>
        </is>
      </c>
      <c r="S331" t="inlineStr">
        <is>
          <t>significant branch</t>
        </is>
      </c>
      <c r="T331" t="inlineStr">
        <is>
          <t>3</t>
        </is>
      </c>
      <c r="U331" t="inlineStr">
        <is>
          <t/>
        </is>
      </c>
      <c r="V331" t="inlineStr">
        <is>
          <t>sucursal significativa</t>
        </is>
      </c>
      <c r="W331" t="inlineStr">
        <is>
          <t>3</t>
        </is>
      </c>
      <c r="X331" t="inlineStr">
        <is>
          <t/>
        </is>
      </c>
      <c r="Y331" t="inlineStr">
        <is>
          <t/>
        </is>
      </c>
      <c r="Z331" t="inlineStr">
        <is>
          <t/>
        </is>
      </c>
      <c r="AA331" t="inlineStr">
        <is>
          <t/>
        </is>
      </c>
      <c r="AB331" t="inlineStr">
        <is>
          <t>merkittävä sivuliike</t>
        </is>
      </c>
      <c r="AC331" t="inlineStr">
        <is>
          <t>3</t>
        </is>
      </c>
      <c r="AD331" t="inlineStr">
        <is>
          <t/>
        </is>
      </c>
      <c r="AE331" t="inlineStr">
        <is>
          <t>succursale d'importance significative</t>
        </is>
      </c>
      <c r="AF331" t="inlineStr">
        <is>
          <t>2</t>
        </is>
      </c>
      <c r="AG331" t="inlineStr">
        <is>
          <t/>
        </is>
      </c>
      <c r="AH331" t="inlineStr">
        <is>
          <t>brainse suntasach</t>
        </is>
      </c>
      <c r="AI331" t="inlineStr">
        <is>
          <t>3</t>
        </is>
      </c>
      <c r="AJ331" t="inlineStr">
        <is>
          <t/>
        </is>
      </c>
      <c r="AK331" t="inlineStr">
        <is>
          <t>značajna podružnica</t>
        </is>
      </c>
      <c r="AL331" t="inlineStr">
        <is>
          <t>4</t>
        </is>
      </c>
      <c r="AM331" t="inlineStr">
        <is>
          <t/>
        </is>
      </c>
      <c r="AN331" t="inlineStr">
        <is>
          <t/>
        </is>
      </c>
      <c r="AO331" t="inlineStr">
        <is>
          <t/>
        </is>
      </c>
      <c r="AP331" t="inlineStr">
        <is>
          <t/>
        </is>
      </c>
      <c r="AQ331" t="inlineStr">
        <is>
          <t>succursale significativa</t>
        </is>
      </c>
      <c r="AR331" t="inlineStr">
        <is>
          <t>3</t>
        </is>
      </c>
      <c r="AS331" t="inlineStr">
        <is>
          <t/>
        </is>
      </c>
      <c r="AT331" t="inlineStr">
        <is>
          <t>svarbus filialas</t>
        </is>
      </c>
      <c r="AU331" t="inlineStr">
        <is>
          <t>3</t>
        </is>
      </c>
      <c r="AV331" t="inlineStr">
        <is>
          <t/>
        </is>
      </c>
      <c r="AW331" t="inlineStr">
        <is>
          <t>nozīmīga filiāle</t>
        </is>
      </c>
      <c r="AX331" t="inlineStr">
        <is>
          <t>3</t>
        </is>
      </c>
      <c r="AY331" t="inlineStr">
        <is>
          <t/>
        </is>
      </c>
      <c r="AZ331" t="inlineStr">
        <is>
          <t>fergħa sinifikanti</t>
        </is>
      </c>
      <c r="BA331" t="inlineStr">
        <is>
          <t>3</t>
        </is>
      </c>
      <c r="BB331" t="inlineStr">
        <is>
          <t/>
        </is>
      </c>
      <c r="BC331" t="inlineStr">
        <is>
          <t>significant bijkantoor</t>
        </is>
      </c>
      <c r="BD331" t="inlineStr">
        <is>
          <t>3</t>
        </is>
      </c>
      <c r="BE331" t="inlineStr">
        <is>
          <t/>
        </is>
      </c>
      <c r="BF331" t="inlineStr">
        <is>
          <t>istotny oddział</t>
        </is>
      </c>
      <c r="BG331" t="inlineStr">
        <is>
          <t>3</t>
        </is>
      </c>
      <c r="BH331" t="inlineStr">
        <is>
          <t/>
        </is>
      </c>
      <c r="BI331" t="inlineStr">
        <is>
          <t>sucursal significativa</t>
        </is>
      </c>
      <c r="BJ331" t="inlineStr">
        <is>
          <t>3</t>
        </is>
      </c>
      <c r="BK331" t="inlineStr">
        <is>
          <t/>
        </is>
      </c>
      <c r="BL331" t="inlineStr">
        <is>
          <t>sucursală semnificativă</t>
        </is>
      </c>
      <c r="BM331" t="inlineStr">
        <is>
          <t>3</t>
        </is>
      </c>
      <c r="BN331" t="inlineStr">
        <is>
          <t/>
        </is>
      </c>
      <c r="BO331" t="inlineStr">
        <is>
          <t>dôležitá pobočka|významná pobočka</t>
        </is>
      </c>
      <c r="BP331" t="inlineStr">
        <is>
          <t>3|3</t>
        </is>
      </c>
      <c r="BQ331" t="inlineStr">
        <is>
          <t>|preferred</t>
        </is>
      </c>
      <c r="BR331" t="inlineStr">
        <is>
          <t>pomembna podružnica</t>
        </is>
      </c>
      <c r="BS331" t="inlineStr">
        <is>
          <t>3</t>
        </is>
      </c>
      <c r="BT331" t="inlineStr">
        <is>
          <t/>
        </is>
      </c>
      <c r="BU331" t="inlineStr">
        <is>
          <t/>
        </is>
      </c>
      <c r="BV331" t="inlineStr">
        <is>
          <t/>
        </is>
      </c>
      <c r="BW331" t="inlineStr">
        <is>
          <t/>
        </is>
      </c>
      <c r="BX331" t="inlineStr">
        <is>
          <t>клон, който би бил счетен за значим в приемаща държава членка в съответствие с член 51, параграф 1 от Директива 2013/36/ЕС</t>
        </is>
      </c>
      <c r="BY331" t="inlineStr">
        <is>
          <t>pobočka, která by byla považována za významnou v hostitelském členském státě v souladu s čl. 51 odst. 1 směrnice 2013/36/EU</t>
        </is>
      </c>
      <c r="BZ331" t="inlineStr">
        <is>
          <t>filial, der ville blive betragtet som væsentlig i en værtsmedlemsstat i overensstemmelse med artikel 51, stk. 1, i direktiv 2013/36/EU</t>
        </is>
      </c>
      <c r="CA331" t="inlineStr">
        <is>
          <t>Zweigstelle, die gemäß Artikel 51 Absatz 1 der Richtlinie 2013/36/EU &lt;a href="http://eur-lex.europa.eu/legal-content/DE/TXT/?uri=CELEX:02013L0036-20130717" target="_blank"&gt;CELEX:02013L0036-20130717/DE&lt;/a&gt; in einem Aufnahmemitgliedstaat als bedeutend angesehen würde</t>
        </is>
      </c>
      <c r="CB331" t="inlineStr">
        <is>
          <t>υποκατάστημα που στο κράτος μέλος υποδοχής θα κρινόταν σημαντικό σύμφωνα με το άρθρο 51 παράγραφος 1 της οδηγίας 2013/36/ΕΕ·</t>
        </is>
      </c>
      <c r="CC331" t="inlineStr">
        <is>
          <t>branch that would be considered significant in a host Member State in accordance with Article 51(1) of Directive 2013/36/EU &lt;a href="http://eur-lex.europa.eu/legal-content/EN/TXT/?uri=CELEX:32014L0059" target="_blank"&gt;CELEX:32014L0059/EN&lt;/a&gt;</t>
        </is>
      </c>
      <c r="CD331" t="inlineStr">
        <is>
          <t>Sucursal que se considere significativa en el Estado miembro de acogida de conformidad con el artículo 51, apartado 1 de la Directiva 2013/36/UE.</t>
        </is>
      </c>
      <c r="CE331" t="inlineStr">
        <is>
          <t/>
        </is>
      </c>
      <c r="CF331" t="inlineStr">
        <is>
          <t>sivuliike, joka katsottaisiin vastaanottavassa jäsenvaltiossa merkittäväksi direktiivin 2013/36/EU 51 artiklan 1 kohdan mukaisesti</t>
        </is>
      </c>
      <c r="CG331" t="inlineStr">
        <is>
          <t>siège d'exploitation majeur qui constitue une partie dépourvue de personnalité juridique d'un établissement de crédit ou d'un établissement financier et qui effectue directement, en tout ou en partie, les opérations inhérentes à l'activité d'un établissement de crédit</t>
        </is>
      </c>
      <c r="CH331" t="inlineStr">
        <is>
          <t/>
        </is>
      </c>
      <c r="CI331" t="inlineStr">
        <is>
          <t>podružnica ili društvo koje znatno pridonosi dobiti kreditne institucije za koju se izrađuje plan oporavka ili njezinu financiranju ili čini važan udjel u njezinoj imovini, obvezama ili kapitalu</t>
        </is>
      </c>
      <c r="CJ331" t="inlineStr">
        <is>
          <t/>
        </is>
      </c>
      <c r="CK331" t="inlineStr">
        <is>
          <t>succursale che sarebbe considerata significativa in uno Stato membro ospitante sulla base della normativa UE</t>
        </is>
      </c>
      <c r="CL331" t="inlineStr">
        <is>
          <t>filialas, kuris priimančiojoje valstybėje narėje būtų laikomas svarbiu pagal Direktyvos 2013/36/ES 51 straipsnio 1 dalį</t>
        </is>
      </c>
      <c r="CM331" t="inlineStr">
        <is>
          <t>filiāle, kura tiktu uzskatīta par nozīmīgu uzņēmējā dalībvalstī saskaņā ar Direktīvas 2013/36/ES 51. panta 1. punktu</t>
        </is>
      </c>
      <c r="CN331" t="inlineStr">
        <is>
          <t>fergħa li tkun ikkunsidrata bħala sinifikanti fi Stat Membru ospitanti skont l-Artikolu 51(1) tad-Direttiva 2013/36/UE</t>
        </is>
      </c>
      <c r="CO331" t="inlineStr">
        <is>
          <t>bijkantoor dat in een lidstaat van ontvangst als significant zou worden aangemerkt</t>
        </is>
      </c>
      <c r="CP331" t="inlineStr">
        <is>
          <t>oddział, który zostałby uznany za istotny w przyjmującym państwie członkowskim zgodnie z art. 51 ust. 1 dyrektywy 2013/36/UE</t>
        </is>
      </c>
      <c r="CQ331" t="inlineStr">
        <is>
          <t>Sucursal que seria considerada significativa num Estado-Membro de acolhimento, nos termos do artigo 51.º, n.º 1, da Diretiva 2013/36/UE do Parlamento Europeu e do Conselho, de 26 de junho de 2013.</t>
        </is>
      </c>
      <c r="CR331" t="inlineStr">
        <is>
          <t>o sucursală care ar fi considerată drept semnificativă într-un stat membru-gazdă în conformitate cu articolul 51 alineatul (1) din Directiva 2013/36/UE</t>
        </is>
      </c>
      <c r="CS331" t="inlineStr">
        <is>
          <t>pobočka, ktorá by sa považovala za významnú v hostiteľskom členskom štáte v súlade s článkom 51 ods. 1 smernice 2013/36/EÚ</t>
        </is>
      </c>
      <c r="CT331" t="inlineStr">
        <is>
          <t>podružnica, ki bi v državi članici gostiteljici veljala za pomembno v skladu s členom 51(1) Direktive 2013/36/EU</t>
        </is>
      </c>
      <c r="CU331" t="inlineStr">
        <is>
          <t/>
        </is>
      </c>
    </row>
    <row r="332">
      <c r="A332" s="1" t="str">
        <f>HYPERLINK("https://iate.europa.eu/entry/result/3561696/all", "3561696")</f>
        <v>3561696</v>
      </c>
      <c r="B332" t="inlineStr">
        <is>
          <t>FINANCE</t>
        </is>
      </c>
      <c r="C332" t="inlineStr">
        <is>
          <t>FINANCE|financial institutions and credit</t>
        </is>
      </c>
      <c r="D332" t="inlineStr">
        <is>
          <t/>
        </is>
      </c>
      <c r="E332" t="inlineStr">
        <is>
          <t/>
        </is>
      </c>
      <c r="F332" t="inlineStr">
        <is>
          <t/>
        </is>
      </c>
      <c r="G332" t="inlineStr">
        <is>
          <t>subjekt skupiny</t>
        </is>
      </c>
      <c r="H332" t="inlineStr">
        <is>
          <t>3</t>
        </is>
      </c>
      <c r="I332" t="inlineStr">
        <is>
          <t/>
        </is>
      </c>
      <c r="J332" t="inlineStr">
        <is>
          <t>koncernenhed</t>
        </is>
      </c>
      <c r="K332" t="inlineStr">
        <is>
          <t>3</t>
        </is>
      </c>
      <c r="L332" t="inlineStr">
        <is>
          <t/>
        </is>
      </c>
      <c r="M332" t="inlineStr">
        <is>
          <t>Unternehmen der Gruppe</t>
        </is>
      </c>
      <c r="N332" t="inlineStr">
        <is>
          <t>3</t>
        </is>
      </c>
      <c r="O332" t="inlineStr">
        <is>
          <t/>
        </is>
      </c>
      <c r="P332" t="inlineStr">
        <is>
          <t>οντότητα του ομίλου</t>
        </is>
      </c>
      <c r="Q332" t="inlineStr">
        <is>
          <t>3</t>
        </is>
      </c>
      <c r="R332" t="inlineStr">
        <is>
          <t/>
        </is>
      </c>
      <c r="S332" t="inlineStr">
        <is>
          <t>group entity</t>
        </is>
      </c>
      <c r="T332" t="inlineStr">
        <is>
          <t>3</t>
        </is>
      </c>
      <c r="U332" t="inlineStr">
        <is>
          <t/>
        </is>
      </c>
      <c r="V332" t="inlineStr">
        <is>
          <t>entidad de grupo</t>
        </is>
      </c>
      <c r="W332" t="inlineStr">
        <is>
          <t>3</t>
        </is>
      </c>
      <c r="X332" t="inlineStr">
        <is>
          <t/>
        </is>
      </c>
      <c r="Y332" t="inlineStr">
        <is>
          <t>konsolideerimisgrupi ettevõtja</t>
        </is>
      </c>
      <c r="Z332" t="inlineStr">
        <is>
          <t>3</t>
        </is>
      </c>
      <c r="AA332" t="inlineStr">
        <is>
          <t/>
        </is>
      </c>
      <c r="AB332" t="inlineStr">
        <is>
          <t>konserniyhteisö</t>
        </is>
      </c>
      <c r="AC332" t="inlineStr">
        <is>
          <t>3</t>
        </is>
      </c>
      <c r="AD332" t="inlineStr">
        <is>
          <t/>
        </is>
      </c>
      <c r="AE332" t="inlineStr">
        <is>
          <t>entité du groupe|entité d'un groupe</t>
        </is>
      </c>
      <c r="AF332" t="inlineStr">
        <is>
          <t>3|3</t>
        </is>
      </c>
      <c r="AG332" t="inlineStr">
        <is>
          <t>|</t>
        </is>
      </c>
      <c r="AH332" t="inlineStr">
        <is>
          <t>grúpeintiteas</t>
        </is>
      </c>
      <c r="AI332" t="inlineStr">
        <is>
          <t>3</t>
        </is>
      </c>
      <c r="AJ332" t="inlineStr">
        <is>
          <t/>
        </is>
      </c>
      <c r="AK332" t="inlineStr">
        <is>
          <t>subjekt grupe</t>
        </is>
      </c>
      <c r="AL332" t="inlineStr">
        <is>
          <t>3</t>
        </is>
      </c>
      <c r="AM332" t="inlineStr">
        <is>
          <t/>
        </is>
      </c>
      <c r="AN332" t="inlineStr">
        <is>
          <t>csoporthoz tartozó vállalkozás</t>
        </is>
      </c>
      <c r="AO332" t="inlineStr">
        <is>
          <t>4</t>
        </is>
      </c>
      <c r="AP332" t="inlineStr">
        <is>
          <t/>
        </is>
      </c>
      <c r="AQ332" t="inlineStr">
        <is>
          <t>entità del gruppo</t>
        </is>
      </c>
      <c r="AR332" t="inlineStr">
        <is>
          <t>3</t>
        </is>
      </c>
      <c r="AS332" t="inlineStr">
        <is>
          <t/>
        </is>
      </c>
      <c r="AT332" t="inlineStr">
        <is>
          <t>grupės subjektas</t>
        </is>
      </c>
      <c r="AU332" t="inlineStr">
        <is>
          <t>3</t>
        </is>
      </c>
      <c r="AV332" t="inlineStr">
        <is>
          <t/>
        </is>
      </c>
      <c r="AW332" t="inlineStr">
        <is>
          <t>grupas vienība</t>
        </is>
      </c>
      <c r="AX332" t="inlineStr">
        <is>
          <t>3</t>
        </is>
      </c>
      <c r="AY332" t="inlineStr">
        <is>
          <t/>
        </is>
      </c>
      <c r="AZ332" t="inlineStr">
        <is>
          <t>entità fi grupp</t>
        </is>
      </c>
      <c r="BA332" t="inlineStr">
        <is>
          <t>3</t>
        </is>
      </c>
      <c r="BB332" t="inlineStr">
        <is>
          <t/>
        </is>
      </c>
      <c r="BC332" t="inlineStr">
        <is>
          <t>groepsentiteit</t>
        </is>
      </c>
      <c r="BD332" t="inlineStr">
        <is>
          <t>3</t>
        </is>
      </c>
      <c r="BE332" t="inlineStr">
        <is>
          <t/>
        </is>
      </c>
      <c r="BF332" t="inlineStr">
        <is>
          <t>podmiot powiązany</t>
        </is>
      </c>
      <c r="BG332" t="inlineStr">
        <is>
          <t>3</t>
        </is>
      </c>
      <c r="BH332" t="inlineStr">
        <is>
          <t/>
        </is>
      </c>
      <c r="BI332" t="inlineStr">
        <is>
          <t>entidade do grupo</t>
        </is>
      </c>
      <c r="BJ332" t="inlineStr">
        <is>
          <t>3</t>
        </is>
      </c>
      <c r="BK332" t="inlineStr">
        <is>
          <t/>
        </is>
      </c>
      <c r="BL332" t="inlineStr">
        <is>
          <t>entitate din grup</t>
        </is>
      </c>
      <c r="BM332" t="inlineStr">
        <is>
          <t>3</t>
        </is>
      </c>
      <c r="BN332" t="inlineStr">
        <is>
          <t/>
        </is>
      </c>
      <c r="BO332" t="inlineStr">
        <is>
          <t>subjekt skupiny</t>
        </is>
      </c>
      <c r="BP332" t="inlineStr">
        <is>
          <t>3</t>
        </is>
      </c>
      <c r="BQ332" t="inlineStr">
        <is>
          <t/>
        </is>
      </c>
      <c r="BR332" t="inlineStr">
        <is>
          <t>subjekt v skupini</t>
        </is>
      </c>
      <c r="BS332" t="inlineStr">
        <is>
          <t>3</t>
        </is>
      </c>
      <c r="BT332" t="inlineStr">
        <is>
          <t/>
        </is>
      </c>
      <c r="BU332" t="inlineStr">
        <is>
          <t>koncernenhet</t>
        </is>
      </c>
      <c r="BV332" t="inlineStr">
        <is>
          <t>3</t>
        </is>
      </c>
      <c r="BW332" t="inlineStr">
        <is>
          <t/>
        </is>
      </c>
      <c r="BX332" t="inlineStr">
        <is>
          <t/>
        </is>
      </c>
      <c r="BY332" t="inlineStr">
        <is>
          <t>právnická osoba, která je součástí skupiny</t>
        </is>
      </c>
      <c r="BZ332" t="inlineStr">
        <is>
          <t>juridisk person, der tilhører en koncern</t>
        </is>
      </c>
      <c r="CA332" t="inlineStr">
        <is>
          <t>eine juristische Person, die Teil einer Gruppe ist</t>
        </is>
      </c>
      <c r="CB332" t="inlineStr">
        <is>
          <t>«οντότητα του ομίλου»: ένα νομικό πρόσωπο το οποίο αποτελεί μέρος ενός ομίλου.</t>
        </is>
      </c>
      <c r="CC332" t="inlineStr">
        <is>
          <t>a legal person that is part of a group</t>
        </is>
      </c>
      <c r="CD332" t="inlineStr">
        <is>
          <t>Una persona jurídica que forma parte de un grupo &lt;a href="/entry/result/3519710/all" id="ENTRY_TO_ENTRY_CONVERTER" target="_blank"&gt;IATE:3519710&lt;/a&gt; .</t>
        </is>
      </c>
      <c r="CE332" t="inlineStr">
        <is>
          <t>juriidiline isik, mis kuulub konsolideerimisgruppi</t>
        </is>
      </c>
      <c r="CF332" t="inlineStr">
        <is>
          <t>Konserniin kuuluva oikeushenkilö.</t>
        </is>
      </c>
      <c r="CG332" t="inlineStr">
        <is>
          <t>personne morale faisant partie d’un groupe</t>
        </is>
      </c>
      <c r="CH332" t="inlineStr">
        <is>
          <t/>
        </is>
      </c>
      <c r="CI332" t="inlineStr">
        <is>
          <t>pravna osoba koja je dio grupe</t>
        </is>
      </c>
      <c r="CJ332" t="inlineStr">
        <is>
          <t>a csoporthoz tartozó jogi személy</t>
        </is>
      </c>
      <c r="CK332" t="inlineStr">
        <is>
          <t>persona giuridica facente parte di un gruppo</t>
        </is>
      </c>
      <c r="CL332" t="inlineStr">
        <is>
          <t>grupei priklausantis juridinis asmuo</t>
        </is>
      </c>
      <c r="CM332" t="inlineStr">
        <is>
          <t>juridiska persona, kas ir daļa no grupas</t>
        </is>
      </c>
      <c r="CN332" t="inlineStr">
        <is>
          <t>persuna ġuridika li tifforma parti minn grupp</t>
        </is>
      </c>
      <c r="CO332" t="inlineStr">
        <is>
          <t>een rechtspersoon die deel uitmaakt van een groep</t>
        </is>
      </c>
      <c r="CP332" t="inlineStr">
        <is>
          <t>osoba prawna, która wchodzi w skład grupy</t>
        </is>
      </c>
      <c r="CQ332" t="inlineStr">
        <is>
          <t>Pessoa coletiva que faz parte de um 
&lt;i&gt;&lt;b&gt;grupo&lt;/b&gt;&lt;/i&gt; [ &lt;a href="/entry/result/3519710/all" id="ENTRY_TO_ENTRY_CONVERTER" target="_blank"&gt;IATE:3519710&lt;/a&gt; ].</t>
        </is>
      </c>
      <c r="CR332" t="inlineStr">
        <is>
          <t>persoană juridică care face parte dintr-un grup</t>
        </is>
      </c>
      <c r="CS332" t="inlineStr">
        <is>
          <t>právnická osoba, ktorá je súčasťou skupiny</t>
        </is>
      </c>
      <c r="CT332" t="inlineStr">
        <is>
          <t>pravna oseba, ki je del skupine</t>
        </is>
      </c>
      <c r="CU332" t="inlineStr">
        <is>
          <t/>
        </is>
      </c>
    </row>
    <row r="333">
      <c r="A333" s="1" t="str">
        <f>HYPERLINK("https://iate.europa.eu/entry/result/2224829/all", "2224829")</f>
        <v>2224829</v>
      </c>
      <c r="B333" t="inlineStr">
        <is>
          <t>FINANCE</t>
        </is>
      </c>
      <c r="C333" t="inlineStr">
        <is>
          <t>FINANCE|financing and investment</t>
        </is>
      </c>
      <c r="D333" t="inlineStr">
        <is>
          <t>търговска продажба|корпоративна продажба|търговска продажба на стопанската дейност</t>
        </is>
      </c>
      <c r="E333" t="inlineStr">
        <is>
          <t>3|2|3</t>
        </is>
      </c>
      <c r="F333" t="inlineStr">
        <is>
          <t>||</t>
        </is>
      </c>
      <c r="G333" t="inlineStr">
        <is>
          <t>obchodní prodej</t>
        </is>
      </c>
      <c r="H333" t="inlineStr">
        <is>
          <t>2</t>
        </is>
      </c>
      <c r="I333" t="inlineStr">
        <is>
          <t/>
        </is>
      </c>
      <c r="J333" t="inlineStr">
        <is>
          <t>trade sale</t>
        </is>
      </c>
      <c r="K333" t="inlineStr">
        <is>
          <t>4</t>
        </is>
      </c>
      <c r="L333" t="inlineStr">
        <is>
          <t/>
        </is>
      </c>
      <c r="M333" t="inlineStr">
        <is>
          <t>Trade-Sale</t>
        </is>
      </c>
      <c r="N333" t="inlineStr">
        <is>
          <t>3</t>
        </is>
      </c>
      <c r="O333" t="inlineStr">
        <is>
          <t/>
        </is>
      </c>
      <c r="P333" t="inlineStr">
        <is>
          <t/>
        </is>
      </c>
      <c r="Q333" t="inlineStr">
        <is>
          <t/>
        </is>
      </c>
      <c r="R333" t="inlineStr">
        <is>
          <t/>
        </is>
      </c>
      <c r="S333" t="inlineStr">
        <is>
          <t>trade sale</t>
        </is>
      </c>
      <c r="T333" t="inlineStr">
        <is>
          <t>3</t>
        </is>
      </c>
      <c r="U333" t="inlineStr">
        <is>
          <t/>
        </is>
      </c>
      <c r="V333" t="inlineStr">
        <is>
          <t/>
        </is>
      </c>
      <c r="W333" t="inlineStr">
        <is>
          <t/>
        </is>
      </c>
      <c r="X333" t="inlineStr">
        <is>
          <t/>
        </is>
      </c>
      <c r="Y333" t="inlineStr">
        <is>
          <t>müük teisele ettevõtjale|äritegevuse müük</t>
        </is>
      </c>
      <c r="Z333" t="inlineStr">
        <is>
          <t>3|3</t>
        </is>
      </c>
      <c r="AA333" t="inlineStr">
        <is>
          <t>|</t>
        </is>
      </c>
      <c r="AB333" t="inlineStr">
        <is>
          <t>myynti teolliselle ostajalle|yrityskauppa</t>
        </is>
      </c>
      <c r="AC333" t="inlineStr">
        <is>
          <t>2|2</t>
        </is>
      </c>
      <c r="AD333" t="inlineStr">
        <is>
          <t>|</t>
        </is>
      </c>
      <c r="AE333" t="inlineStr">
        <is>
          <t>cession industrielle</t>
        </is>
      </c>
      <c r="AF333" t="inlineStr">
        <is>
          <t>3</t>
        </is>
      </c>
      <c r="AG333" t="inlineStr">
        <is>
          <t/>
        </is>
      </c>
      <c r="AH333" t="inlineStr">
        <is>
          <t>díolachán trádála</t>
        </is>
      </c>
      <c r="AI333" t="inlineStr">
        <is>
          <t>3</t>
        </is>
      </c>
      <c r="AJ333" t="inlineStr">
        <is>
          <t/>
        </is>
      </c>
      <c r="AK333" t="inlineStr">
        <is>
          <t/>
        </is>
      </c>
      <c r="AL333" t="inlineStr">
        <is>
          <t/>
        </is>
      </c>
      <c r="AM333" t="inlineStr">
        <is>
          <t/>
        </is>
      </c>
      <c r="AN333" t="inlineStr">
        <is>
          <t>kereskedelmi értékesítés</t>
        </is>
      </c>
      <c r="AO333" t="inlineStr">
        <is>
          <t>3</t>
        </is>
      </c>
      <c r="AP333" t="inlineStr">
        <is>
          <t/>
        </is>
      </c>
      <c r="AQ333" t="inlineStr">
        <is>
          <t>trade sale</t>
        </is>
      </c>
      <c r="AR333" t="inlineStr">
        <is>
          <t>4</t>
        </is>
      </c>
      <c r="AS333" t="inlineStr">
        <is>
          <t/>
        </is>
      </c>
      <c r="AT333" t="inlineStr">
        <is>
          <t/>
        </is>
      </c>
      <c r="AU333" t="inlineStr">
        <is>
          <t/>
        </is>
      </c>
      <c r="AV333" t="inlineStr">
        <is>
          <t/>
        </is>
      </c>
      <c r="AW333" t="inlineStr">
        <is>
          <t>visa uzņēmuma vienlaicīga pārdošana citam uzņēmumam</t>
        </is>
      </c>
      <c r="AX333" t="inlineStr">
        <is>
          <t>2</t>
        </is>
      </c>
      <c r="AY333" t="inlineStr">
        <is>
          <t/>
        </is>
      </c>
      <c r="AZ333" t="inlineStr">
        <is>
          <t>bejgħ ta' negozju</t>
        </is>
      </c>
      <c r="BA333" t="inlineStr">
        <is>
          <t>3</t>
        </is>
      </c>
      <c r="BB333" t="inlineStr">
        <is>
          <t/>
        </is>
      </c>
      <c r="BC333" t="inlineStr">
        <is>
          <t/>
        </is>
      </c>
      <c r="BD333" t="inlineStr">
        <is>
          <t/>
        </is>
      </c>
      <c r="BE333" t="inlineStr">
        <is>
          <t/>
        </is>
      </c>
      <c r="BF333" t="inlineStr">
        <is>
          <t>sprzedaż na rzecz inwestora branżowego</t>
        </is>
      </c>
      <c r="BG333" t="inlineStr">
        <is>
          <t>3</t>
        </is>
      </c>
      <c r="BH333" t="inlineStr">
        <is>
          <t/>
        </is>
      </c>
      <c r="BI333" t="inlineStr">
        <is>
          <t>venda por ajuste direto</t>
        </is>
      </c>
      <c r="BJ333" t="inlineStr">
        <is>
          <t>3</t>
        </is>
      </c>
      <c r="BK333" t="inlineStr">
        <is>
          <t/>
        </is>
      </c>
      <c r="BL333" t="inlineStr">
        <is>
          <t>vânzare comercială</t>
        </is>
      </c>
      <c r="BM333" t="inlineStr">
        <is>
          <t>2</t>
        </is>
      </c>
      <c r="BN333" t="inlineStr">
        <is>
          <t/>
        </is>
      </c>
      <c r="BO333" t="inlineStr">
        <is>
          <t/>
        </is>
      </c>
      <c r="BP333" t="inlineStr">
        <is>
          <t/>
        </is>
      </c>
      <c r="BQ333" t="inlineStr">
        <is>
          <t/>
        </is>
      </c>
      <c r="BR333" t="inlineStr">
        <is>
          <t/>
        </is>
      </c>
      <c r="BS333" t="inlineStr">
        <is>
          <t/>
        </is>
      </c>
      <c r="BT333" t="inlineStr">
        <is>
          <t/>
        </is>
      </c>
      <c r="BU333" t="inlineStr">
        <is>
          <t/>
        </is>
      </c>
      <c r="BV333" t="inlineStr">
        <is>
          <t/>
        </is>
      </c>
      <c r="BW333" t="inlineStr">
        <is>
          <t/>
        </is>
      </c>
      <c r="BX333" t="inlineStr">
        <is>
          <t>продажба от дружество на дялове на друго дружество от същия отрасъл</t>
        </is>
      </c>
      <c r="BY333" t="inlineStr">
        <is>
          <t>způsob odchodu investora spočívající v prodeji podílu společnosti strategickému partnerovi</t>
        </is>
      </c>
      <c r="BZ333" t="inlineStr">
        <is>
          <t>salg af virksomhed til anden virksomhed, som ofte er i samme branche, også kaldet industrielle købere</t>
        </is>
      </c>
      <c r="CA333" t="inlineStr">
        <is>
          <t>eine Form des Ausstiegs von Investoren oder Gründern aus einem Unternehmen, bei der Aktien des Unternehmens an einen anderen Investor verkauft werden</t>
        </is>
      </c>
      <c r="CB333" t="inlineStr">
        <is>
          <t/>
        </is>
      </c>
      <c r="CC333" t="inlineStr">
        <is>
          <t>disposal of a company’s shares or assets (and liabilities), in whole or in part to another company</t>
        </is>
      </c>
      <c r="CD333" t="inlineStr">
        <is>
          <t/>
        </is>
      </c>
      <c r="CE333" t="inlineStr">
        <is>
          <t/>
        </is>
      </c>
      <c r="CF333" t="inlineStr">
        <is>
          <t>kohdeyrityksen myynti samalla toimialalla toimivalle tai uusia toimintamuotoja etsivälle yritykselle</t>
        </is>
      </c>
      <c r="CG333" t="inlineStr">
        <is>
          <t>cession d'une participation par une structure de capital-investissement par cession à une autre entreprise</t>
        </is>
      </c>
      <c r="CH333" t="inlineStr">
        <is>
          <t/>
        </is>
      </c>
      <c r="CI333" t="inlineStr">
        <is>
          <t/>
        </is>
      </c>
      <c r="CJ333" t="inlineStr">
        <is>
          <t/>
        </is>
      </c>
      <c r="CK333" t="inlineStr">
        <is>
          <t>Trade sale ovvero la cessione della partecipazione attraverso una trattativa privata con nuovi soci</t>
        </is>
      </c>
      <c r="CL333" t="inlineStr">
        <is>
          <t/>
        </is>
      </c>
      <c r="CM333" t="inlineStr">
        <is>
          <t/>
        </is>
      </c>
      <c r="CN333" t="inlineStr">
        <is>
          <t>iċ-ċessjoni totali jew parzjali tal-azzjonijiet jew l-assi (u l-obbligazzjonijiet) ta' kumpanija</t>
        </is>
      </c>
      <c r="CO333" t="inlineStr">
        <is>
          <t/>
        </is>
      </c>
      <c r="CP333" t="inlineStr">
        <is>
          <t>pozyskanie strategicznego inwestora branżowego i odsprzedaż udziałów lub akcji</t>
        </is>
      </c>
      <c r="CQ333" t="inlineStr">
        <is>
          <t>Venda da totalidade ou de partes da sociedade a outras sociedades.</t>
        </is>
      </c>
      <c r="CR333" t="inlineStr">
        <is>
          <t>vânzare de mărfuri altui comerciant (nu consumatorului) sau unui intermediar</t>
        </is>
      </c>
      <c r="CS333" t="inlineStr">
        <is>
          <t/>
        </is>
      </c>
      <c r="CT333" t="inlineStr">
        <is>
          <t/>
        </is>
      </c>
      <c r="CU333" t="inlineStr">
        <is>
          <t/>
        </is>
      </c>
    </row>
    <row r="334">
      <c r="A334" s="1" t="str">
        <f>HYPERLINK("https://iate.europa.eu/entry/result/1875266/all", "1875266")</f>
        <v>1875266</v>
      </c>
      <c r="B334" t="inlineStr">
        <is>
          <t>BUSINESS AND COMPETITION</t>
        </is>
      </c>
      <c r="C334" t="inlineStr">
        <is>
          <t>BUSINESS AND COMPETITION|business classification;BUSINESS AND COMPETITION|business organisation</t>
        </is>
      </c>
      <c r="D334" t="inlineStr">
        <is>
          <t>Европейска мрежа на бизнес ангелите|Европейска търговска асоциация на бизнес ангели, фондове за първоначален капитал и други пазарни участници на ранен етап от дейността|Европейската търговска асоциация на бизнес ангелите</t>
        </is>
      </c>
      <c r="E334" t="inlineStr">
        <is>
          <t>2|2|2</t>
        </is>
      </c>
      <c r="F334" t="inlineStr">
        <is>
          <t>||</t>
        </is>
      </c>
      <c r="G334" t="inlineStr">
        <is>
          <t>evropská síť Business Angels|EBAN</t>
        </is>
      </c>
      <c r="H334" t="inlineStr">
        <is>
          <t>3|3</t>
        </is>
      </c>
      <c r="I334" t="inlineStr">
        <is>
          <t>|</t>
        </is>
      </c>
      <c r="J334" t="inlineStr">
        <is>
          <t>det europæiske "business angels"-netværk|EBAN</t>
        </is>
      </c>
      <c r="K334" t="inlineStr">
        <is>
          <t>3|3</t>
        </is>
      </c>
      <c r="L334" t="inlineStr">
        <is>
          <t>|</t>
        </is>
      </c>
      <c r="M334" t="inlineStr">
        <is>
          <t>European Business Angel Network|EBAN</t>
        </is>
      </c>
      <c r="N334" t="inlineStr">
        <is>
          <t>2|2</t>
        </is>
      </c>
      <c r="O334" t="inlineStr">
        <is>
          <t>|</t>
        </is>
      </c>
      <c r="P334" t="inlineStr">
        <is>
          <t/>
        </is>
      </c>
      <c r="Q334" t="inlineStr">
        <is>
          <t/>
        </is>
      </c>
      <c r="R334" t="inlineStr">
        <is>
          <t/>
        </is>
      </c>
      <c r="S334" t="inlineStr">
        <is>
          <t>EBAN|The European Trade Association for Business Angels, Seed Funds, and other Early Stage Market Players|European Business Angel Network</t>
        </is>
      </c>
      <c r="T334" t="inlineStr">
        <is>
          <t>3|2|3</t>
        </is>
      </c>
      <c r="U334" t="inlineStr">
        <is>
          <t>||</t>
        </is>
      </c>
      <c r="V334" t="inlineStr">
        <is>
          <t/>
        </is>
      </c>
      <c r="W334" t="inlineStr">
        <is>
          <t/>
        </is>
      </c>
      <c r="X334" t="inlineStr">
        <is>
          <t/>
        </is>
      </c>
      <c r="Y334" t="inlineStr">
        <is>
          <t/>
        </is>
      </c>
      <c r="Z334" t="inlineStr">
        <is>
          <t/>
        </is>
      </c>
      <c r="AA334" t="inlineStr">
        <is>
          <t/>
        </is>
      </c>
      <c r="AB334" t="inlineStr">
        <is>
          <t>EBAN-verkosto|Euroopan bisnesenkeliverkosto|EBAN</t>
        </is>
      </c>
      <c r="AC334" t="inlineStr">
        <is>
          <t>3|3|3</t>
        </is>
      </c>
      <c r="AD334" t="inlineStr">
        <is>
          <t>||</t>
        </is>
      </c>
      <c r="AE334" t="inlineStr">
        <is>
          <t>réseau européen de business angels</t>
        </is>
      </c>
      <c r="AF334" t="inlineStr">
        <is>
          <t>3</t>
        </is>
      </c>
      <c r="AG334" t="inlineStr">
        <is>
          <t/>
        </is>
      </c>
      <c r="AH334" t="inlineStr">
        <is>
          <t>Líonra Eorpach d'Aingil Ghnó|EBAN</t>
        </is>
      </c>
      <c r="AI334" t="inlineStr">
        <is>
          <t>3|3</t>
        </is>
      </c>
      <c r="AJ334" t="inlineStr">
        <is>
          <t>|</t>
        </is>
      </c>
      <c r="AK334" t="inlineStr">
        <is>
          <t/>
        </is>
      </c>
      <c r="AL334" t="inlineStr">
        <is>
          <t/>
        </is>
      </c>
      <c r="AM334" t="inlineStr">
        <is>
          <t/>
        </is>
      </c>
      <c r="AN334" t="inlineStr">
        <is>
          <t>Európai Üzleti Angyalok Hálózata</t>
        </is>
      </c>
      <c r="AO334" t="inlineStr">
        <is>
          <t>3</t>
        </is>
      </c>
      <c r="AP334" t="inlineStr">
        <is>
          <t/>
        </is>
      </c>
      <c r="AQ334" t="inlineStr">
        <is>
          <t>Rete europea dei Business Angels</t>
        </is>
      </c>
      <c r="AR334" t="inlineStr">
        <is>
          <t>3</t>
        </is>
      </c>
      <c r="AS334" t="inlineStr">
        <is>
          <t/>
        </is>
      </c>
      <c r="AT334" t="inlineStr">
        <is>
          <t/>
        </is>
      </c>
      <c r="AU334" t="inlineStr">
        <is>
          <t/>
        </is>
      </c>
      <c r="AV334" t="inlineStr">
        <is>
          <t/>
        </is>
      </c>
      <c r="AW334" t="inlineStr">
        <is>
          <t/>
        </is>
      </c>
      <c r="AX334" t="inlineStr">
        <is>
          <t/>
        </is>
      </c>
      <c r="AY334" t="inlineStr">
        <is>
          <t/>
        </is>
      </c>
      <c r="AZ334" t="inlineStr">
        <is>
          <t/>
        </is>
      </c>
      <c r="BA334" t="inlineStr">
        <is>
          <t/>
        </is>
      </c>
      <c r="BB334" t="inlineStr">
        <is>
          <t/>
        </is>
      </c>
      <c r="BC334" t="inlineStr">
        <is>
          <t/>
        </is>
      </c>
      <c r="BD334" t="inlineStr">
        <is>
          <t/>
        </is>
      </c>
      <c r="BE334" t="inlineStr">
        <is>
          <t/>
        </is>
      </c>
      <c r="BF334" t="inlineStr">
        <is>
          <t>Europejska Sieć Aniołów Biznesu|EBAN</t>
        </is>
      </c>
      <c r="BG334" t="inlineStr">
        <is>
          <t>3|3</t>
        </is>
      </c>
      <c r="BH334" t="inlineStr">
        <is>
          <t>|</t>
        </is>
      </c>
      <c r="BI334" t="inlineStr">
        <is>
          <t>Rede Europeia de Business Angels|EBAN|Rede Europeia de Investidores Providenciais</t>
        </is>
      </c>
      <c r="BJ334" t="inlineStr">
        <is>
          <t>3|3|3</t>
        </is>
      </c>
      <c r="BK334" t="inlineStr">
        <is>
          <t>||</t>
        </is>
      </c>
      <c r="BL334" t="inlineStr">
        <is>
          <t/>
        </is>
      </c>
      <c r="BM334" t="inlineStr">
        <is>
          <t/>
        </is>
      </c>
      <c r="BN334" t="inlineStr">
        <is>
          <t/>
        </is>
      </c>
      <c r="BO334" t="inlineStr">
        <is>
          <t/>
        </is>
      </c>
      <c r="BP334" t="inlineStr">
        <is>
          <t/>
        </is>
      </c>
      <c r="BQ334" t="inlineStr">
        <is>
          <t/>
        </is>
      </c>
      <c r="BR334" t="inlineStr">
        <is>
          <t>Evropska mreža poslovnih angelov</t>
        </is>
      </c>
      <c r="BS334" t="inlineStr">
        <is>
          <t>3</t>
        </is>
      </c>
      <c r="BT334" t="inlineStr">
        <is>
          <t/>
        </is>
      </c>
      <c r="BU334" t="inlineStr">
        <is>
          <t>europeiska intresseorganisationen för affärsängelnätverk</t>
        </is>
      </c>
      <c r="BV334" t="inlineStr">
        <is>
          <t>3</t>
        </is>
      </c>
      <c r="BW334" t="inlineStr">
        <is>
          <t/>
        </is>
      </c>
      <c r="BX334" t="inlineStr">
        <is>
          <t>международна асоциaция с нестопанска цел, която е създадена през 1999 г. от Европейската асоциация на агенциите за развитие с подкрепата на Европейската комисия и представлява европейската общност от инвеститори и предприемачи, които инвестират в дружества на ранен етап от дейността им</t>
        </is>
      </c>
      <c r="BY334" t="inlineStr">
        <is>
          <t>organizace sídlící v Bruselu a sdružující všechny hlavní evropské společnosti zabývající se kapitálovými projekty</t>
        </is>
      </c>
      <c r="BZ334" t="inlineStr">
        <is>
          <t>den europæiske paraplyorganisation for alle business angel-netværk i Europa</t>
        </is>
      </c>
      <c r="CA334" t="inlineStr">
        <is>
          <t>europäisches Business Angel Netzwerk mit der Aufgabe, einen Marktplatz zu schaffen, wo ein Business Angel einen Gründer und ein Gründer einen Business Angel treffen kann, wo also Nachfrage nach Beteiligungskapital und Angebot von privatem Beteiligungskapital zusammentreffen</t>
        </is>
      </c>
      <c r="CB334" t="inlineStr">
        <is>
          <t/>
        </is>
      </c>
      <c r="CC334" t="inlineStr">
        <is>
          <t>network established by the European Association of Development Agencies (EURADA) with the support of the European Commission in 1999</t>
        </is>
      </c>
      <c r="CD334" t="inlineStr">
        <is>
          <t/>
        </is>
      </c>
      <c r="CE334" t="inlineStr">
        <is>
          <t/>
        </is>
      </c>
      <c r="CF334" t="inlineStr">
        <is>
          <t>Euroopan bisnesenkeliverkostojen kattojärjestö</t>
        </is>
      </c>
      <c r="CG334" t="inlineStr">
        <is>
          <t/>
        </is>
      </c>
      <c r="CH334" t="inlineStr">
        <is>
          <t/>
        </is>
      </c>
      <c r="CI334" t="inlineStr">
        <is>
          <t/>
        </is>
      </c>
      <c r="CJ334" t="inlineStr">
        <is>
          <t>Olyan non-profit szervezet, amelynek keretén belül a különböző tagországok közvetítő hálózatait gyűjtik össze, amely hálózatok olyan befektetőket közvetítenek, akik közvetlenül fektetnek be tőkét viszonylag kicsiny, rendszerint induló és tőzsdén nem jegyzett vállalkozásokba. A szervezet nem áll közvetlen kapcsolatban az üzleti angyalokkal, kizárólag az angyalokat tömörítő szervezetekkel.</t>
        </is>
      </c>
      <c r="CK334" t="inlineStr">
        <is>
          <t/>
        </is>
      </c>
      <c r="CL334" t="inlineStr">
        <is>
          <t/>
        </is>
      </c>
      <c r="CM334" t="inlineStr">
        <is>
          <t/>
        </is>
      </c>
      <c r="CN334" t="inlineStr">
        <is>
          <t/>
        </is>
      </c>
      <c r="CO334" t="inlineStr">
        <is>
          <t/>
        </is>
      </c>
      <c r="CP334" t="inlineStr">
        <is>
          <t>organizacja funkcjonująca na zasadzie stowarzyszenia non-profiti obejmująca swoim działaniem całą Europę</t>
        </is>
      </c>
      <c r="CQ334" t="inlineStr">
        <is>
          <t/>
        </is>
      </c>
      <c r="CR334" t="inlineStr">
        <is>
          <t/>
        </is>
      </c>
      <c r="CS334" t="inlineStr">
        <is>
          <t/>
        </is>
      </c>
      <c r="CT334" t="inlineStr">
        <is>
          <t>neprofitna organizacija, ki združuje evropske in mednarodne organizacije poslovnih angelov in je bila ustanovljena leta 1999 v sodelovanju z Evropsko komisijo</t>
        </is>
      </c>
      <c r="CU334" t="inlineStr">
        <is>
          <t>en organisation som samlar nationella och regionala nätverk av affärsänglar, primärt i EU-länder men även i några länder som inte är medlemmar i EU</t>
        </is>
      </c>
    </row>
    <row r="335">
      <c r="A335" s="1" t="str">
        <f>HYPERLINK("https://iate.europa.eu/entry/result/3526866/all", "3526866")</f>
        <v>3526866</v>
      </c>
      <c r="B335" t="inlineStr">
        <is>
          <t>FINANCE</t>
        </is>
      </c>
      <c r="C335" t="inlineStr">
        <is>
          <t>FINANCE|free movement of capital|financial market</t>
        </is>
      </c>
      <c r="D335" t="inlineStr">
        <is>
          <t>клирингов праг</t>
        </is>
      </c>
      <c r="E335" t="inlineStr">
        <is>
          <t>3</t>
        </is>
      </c>
      <c r="F335" t="inlineStr">
        <is>
          <t/>
        </is>
      </c>
      <c r="G335" t="inlineStr">
        <is>
          <t/>
        </is>
      </c>
      <c r="H335" t="inlineStr">
        <is>
          <t/>
        </is>
      </c>
      <c r="I335" t="inlineStr">
        <is>
          <t/>
        </is>
      </c>
      <c r="J335" t="inlineStr">
        <is>
          <t>clearinggrænseværdi</t>
        </is>
      </c>
      <c r="K335" t="inlineStr">
        <is>
          <t>3</t>
        </is>
      </c>
      <c r="L335" t="inlineStr">
        <is>
          <t/>
        </is>
      </c>
      <c r="M335" t="inlineStr">
        <is>
          <t>Clearingschwelle</t>
        </is>
      </c>
      <c r="N335" t="inlineStr">
        <is>
          <t>3</t>
        </is>
      </c>
      <c r="O335" t="inlineStr">
        <is>
          <t/>
        </is>
      </c>
      <c r="P335" t="inlineStr">
        <is>
          <t>κατώφλι εκκαθάρισης</t>
        </is>
      </c>
      <c r="Q335" t="inlineStr">
        <is>
          <t>3</t>
        </is>
      </c>
      <c r="R335" t="inlineStr">
        <is>
          <t/>
        </is>
      </c>
      <c r="S335" t="inlineStr">
        <is>
          <t>clearing threshold</t>
        </is>
      </c>
      <c r="T335" t="inlineStr">
        <is>
          <t>3</t>
        </is>
      </c>
      <c r="U335" t="inlineStr">
        <is>
          <t/>
        </is>
      </c>
      <c r="V335" t="inlineStr">
        <is>
          <t/>
        </is>
      </c>
      <c r="W335" t="inlineStr">
        <is>
          <t/>
        </is>
      </c>
      <c r="X335" t="inlineStr">
        <is>
          <t/>
        </is>
      </c>
      <c r="Y335" t="inlineStr">
        <is>
          <t>kliirimiskünnis</t>
        </is>
      </c>
      <c r="Z335" t="inlineStr">
        <is>
          <t>3</t>
        </is>
      </c>
      <c r="AA335" t="inlineStr">
        <is>
          <t/>
        </is>
      </c>
      <c r="AB335" t="inlineStr">
        <is>
          <t>määrityskynnysarvo</t>
        </is>
      </c>
      <c r="AC335" t="inlineStr">
        <is>
          <t>3</t>
        </is>
      </c>
      <c r="AD335" t="inlineStr">
        <is>
          <t/>
        </is>
      </c>
      <c r="AE335" t="inlineStr">
        <is>
          <t>seuil de compensation</t>
        </is>
      </c>
      <c r="AF335" t="inlineStr">
        <is>
          <t>3</t>
        </is>
      </c>
      <c r="AG335" t="inlineStr">
        <is>
          <t/>
        </is>
      </c>
      <c r="AH335" t="inlineStr">
        <is>
          <t/>
        </is>
      </c>
      <c r="AI335" t="inlineStr">
        <is>
          <t/>
        </is>
      </c>
      <c r="AJ335" t="inlineStr">
        <is>
          <t/>
        </is>
      </c>
      <c r="AK335" t="inlineStr">
        <is>
          <t/>
        </is>
      </c>
      <c r="AL335" t="inlineStr">
        <is>
          <t/>
        </is>
      </c>
      <c r="AM335" t="inlineStr">
        <is>
          <t/>
        </is>
      </c>
      <c r="AN335" t="inlineStr">
        <is>
          <t/>
        </is>
      </c>
      <c r="AO335" t="inlineStr">
        <is>
          <t/>
        </is>
      </c>
      <c r="AP335" t="inlineStr">
        <is>
          <t/>
        </is>
      </c>
      <c r="AQ335" t="inlineStr">
        <is>
          <t>soglia di compensazione</t>
        </is>
      </c>
      <c r="AR335" t="inlineStr">
        <is>
          <t>3</t>
        </is>
      </c>
      <c r="AS335" t="inlineStr">
        <is>
          <t/>
        </is>
      </c>
      <c r="AT335" t="inlineStr">
        <is>
          <t>tarpuskaitos riba</t>
        </is>
      </c>
      <c r="AU335" t="inlineStr">
        <is>
          <t>3</t>
        </is>
      </c>
      <c r="AV335" t="inlineStr">
        <is>
          <t/>
        </is>
      </c>
      <c r="AW335" t="inlineStr">
        <is>
          <t>tīrvērtes slieksnis</t>
        </is>
      </c>
      <c r="AX335" t="inlineStr">
        <is>
          <t>3</t>
        </is>
      </c>
      <c r="AY335" t="inlineStr">
        <is>
          <t/>
        </is>
      </c>
      <c r="AZ335" t="inlineStr">
        <is>
          <t>limitu minimu għall-ikklerjar</t>
        </is>
      </c>
      <c r="BA335" t="inlineStr">
        <is>
          <t>3</t>
        </is>
      </c>
      <c r="BB335" t="inlineStr">
        <is>
          <t/>
        </is>
      </c>
      <c r="BC335" t="inlineStr">
        <is>
          <t/>
        </is>
      </c>
      <c r="BD335" t="inlineStr">
        <is>
          <t/>
        </is>
      </c>
      <c r="BE335" t="inlineStr">
        <is>
          <t/>
        </is>
      </c>
      <c r="BF335" t="inlineStr">
        <is>
          <t>próg wiążący się z obowiązkiem rozliczania|próg rozliczania</t>
        </is>
      </c>
      <c r="BG335" t="inlineStr">
        <is>
          <t>3|3</t>
        </is>
      </c>
      <c r="BH335" t="inlineStr">
        <is>
          <t>|</t>
        </is>
      </c>
      <c r="BI335" t="inlineStr">
        <is>
          <t/>
        </is>
      </c>
      <c r="BJ335" t="inlineStr">
        <is>
          <t/>
        </is>
      </c>
      <c r="BK335" t="inlineStr">
        <is>
          <t/>
        </is>
      </c>
      <c r="BL335" t="inlineStr">
        <is>
          <t/>
        </is>
      </c>
      <c r="BM335" t="inlineStr">
        <is>
          <t/>
        </is>
      </c>
      <c r="BN335" t="inlineStr">
        <is>
          <t/>
        </is>
      </c>
      <c r="BO335" t="inlineStr">
        <is>
          <t>zúčtovacia prahová hodnota</t>
        </is>
      </c>
      <c r="BP335" t="inlineStr">
        <is>
          <t>3</t>
        </is>
      </c>
      <c r="BQ335" t="inlineStr">
        <is>
          <t/>
        </is>
      </c>
      <c r="BR335" t="inlineStr">
        <is>
          <t>prag kliringa</t>
        </is>
      </c>
      <c r="BS335" t="inlineStr">
        <is>
          <t>3</t>
        </is>
      </c>
      <c r="BT335" t="inlineStr">
        <is>
          <t/>
        </is>
      </c>
      <c r="BU335" t="inlineStr">
        <is>
          <t>clearingtröskel</t>
        </is>
      </c>
      <c r="BV335" t="inlineStr">
        <is>
          <t>3</t>
        </is>
      </c>
      <c r="BW335" t="inlineStr">
        <is>
          <t/>
        </is>
      </c>
      <c r="BX335" t="inlineStr">
        <is>
          <t>общия размер на експозиции в деривати, който даден нефинансов контрагент може да достигне, преди да бъде задължен да подложи сделките си на централен клиринг</t>
        </is>
      </c>
      <c r="BY335" t="inlineStr">
        <is>
          <t/>
        </is>
      </c>
      <c r="BZ335" t="inlineStr">
        <is>
          <t>den samlede eksponering over for derivater, som en ikkefinansiel modpart kan nå, inden vedkommende er forpligtet til at cleare transaktionerne centralt</t>
        </is>
      </c>
      <c r="CA335" t="inlineStr">
        <is>
          <t>für eine nicht-finanzielle Gegenparteien (d. h. Unternehmen außerhalb der Finanzbranche) &lt;a href="/entry/result/3526850/all" id="ENTRY_TO_ENTRY_CONVERTER" target="_blank"&gt;IATE:3526850&lt;/a&gt; geltender Schwellenwert für ihre Derivatepositionen, ab dem sie das Clearing über eine zentrale Gegenpartei vornehmen müssen</t>
        </is>
      </c>
      <c r="CB335" t="inlineStr">
        <is>
          <t/>
        </is>
      </c>
      <c r="CC335" t="inlineStr">
        <is>
          <t>total exposure to derivatives which a non-financial counterparty can reach before being obliged to clear its trades centrally</t>
        </is>
      </c>
      <c r="CD335" t="inlineStr">
        <is>
          <t/>
        </is>
      </c>
      <c r="CE335" t="inlineStr">
        <is>
          <t>tuletislepingute koguriskipositsioon, mille finantssektoriväline vastaspool võib saavutada, enne kui ta on kohustatud oma tehinguid keskselt kliirima</t>
        </is>
      </c>
      <c r="CF335" t="inlineStr">
        <is>
          <t>arvo, joka vahvistetaan ottaen huomioon kunkin vastapuolen yhteenlaskettujen nettomääräisten positioiden ja vastuiden merkitys järjestelmän kannalta OTC-johdannaislajeittain</t>
        </is>
      </c>
      <c r="CG335" t="inlineStr">
        <is>
          <t>seuil au-dessous duquel les contreparties non financières ne sont pas soumises à l'obligation de compensation des produits dérivés</t>
        </is>
      </c>
      <c r="CH335" t="inlineStr">
        <is>
          <t/>
        </is>
      </c>
      <c r="CI335" t="inlineStr">
        <is>
          <t/>
        </is>
      </c>
      <c r="CJ335" t="inlineStr">
        <is>
          <t/>
        </is>
      </c>
      <c r="CK335" t="inlineStr">
        <is>
          <t>esposizione totale in derivati oltre la quale una controparte non finanziaria diviene soggetta all'obbligo di compensazione a livello centrale</t>
        </is>
      </c>
      <c r="CL335" t="inlineStr">
        <is>
          <t/>
        </is>
      </c>
      <c r="CM335" t="inlineStr">
        <is>
          <t/>
        </is>
      </c>
      <c r="CN335" t="inlineStr">
        <is>
          <t>l-iskopertura totali tad-derivattivi [ &lt;a href="/entry/result/856223/all" id="ENTRY_TO_ENTRY_CONVERTER" target="_blank"&gt;IATE:856223&lt;/a&gt; ] li kontroparti mhux finanzjarja [ &lt;a href="/entry/result/3526850/all" id="ENTRY_TO_ENTRY_CONVERTER" target="_blank"&gt;IATE:3526850&lt;/a&gt; ] tista' tilħaq qabel ma tkun obbligata tikklerja ċentralment il-kummerċi tagħha</t>
        </is>
      </c>
      <c r="CO335" t="inlineStr">
        <is>
          <t/>
        </is>
      </c>
      <c r="CP335" t="inlineStr">
        <is>
          <t/>
        </is>
      </c>
      <c r="CQ335" t="inlineStr">
        <is>
          <t/>
        </is>
      </c>
      <c r="CR335" t="inlineStr">
        <is>
          <t/>
        </is>
      </c>
      <c r="CS335" t="inlineStr">
        <is>
          <t>celková expozícia voči derivátom, ktorú môže dosiahnuť nefinančná protistrana pred tým, než jej vznikne povinnosť zúčtovávať svoje obchody centrálne</t>
        </is>
      </c>
      <c r="CT335" t="inlineStr">
        <is>
          <t/>
        </is>
      </c>
      <c r="CU335" t="inlineStr">
        <is>
          <t/>
        </is>
      </c>
    </row>
    <row r="336">
      <c r="A336" s="1" t="str">
        <f>HYPERLINK("https://iate.europa.eu/entry/result/2245672/all", "2245672")</f>
        <v>2245672</v>
      </c>
      <c r="B336" t="inlineStr">
        <is>
          <t>FINANCE</t>
        </is>
      </c>
      <c r="C336" t="inlineStr">
        <is>
          <t>FINANCE|financial institutions and credit</t>
        </is>
      </c>
      <c r="D336" t="inlineStr">
        <is>
          <t/>
        </is>
      </c>
      <c r="E336" t="inlineStr">
        <is>
          <t/>
        </is>
      </c>
      <c r="F336" t="inlineStr">
        <is>
          <t/>
        </is>
      </c>
      <c r="G336" t="inlineStr">
        <is>
          <t/>
        </is>
      </c>
      <c r="H336" t="inlineStr">
        <is>
          <t/>
        </is>
      </c>
      <c r="I336" t="inlineStr">
        <is>
          <t/>
        </is>
      </c>
      <c r="J336" t="inlineStr">
        <is>
          <t/>
        </is>
      </c>
      <c r="K336" t="inlineStr">
        <is>
          <t/>
        </is>
      </c>
      <c r="L336" t="inlineStr">
        <is>
          <t/>
        </is>
      </c>
      <c r="M336" t="inlineStr">
        <is>
          <t/>
        </is>
      </c>
      <c r="N336" t="inlineStr">
        <is>
          <t/>
        </is>
      </c>
      <c r="O336" t="inlineStr">
        <is>
          <t/>
        </is>
      </c>
      <c r="P336" t="inlineStr">
        <is>
          <t/>
        </is>
      </c>
      <c r="Q336" t="inlineStr">
        <is>
          <t/>
        </is>
      </c>
      <c r="R336" t="inlineStr">
        <is>
          <t/>
        </is>
      </c>
      <c r="S336" t="inlineStr">
        <is>
          <t>equity release product</t>
        </is>
      </c>
      <c r="T336" t="inlineStr">
        <is>
          <t>3</t>
        </is>
      </c>
      <c r="U336" t="inlineStr">
        <is>
          <t/>
        </is>
      </c>
      <c r="V336" t="inlineStr">
        <is>
          <t>préstamo hipotecario para fines de consumo</t>
        </is>
      </c>
      <c r="W336" t="inlineStr">
        <is>
          <t>3</t>
        </is>
      </c>
      <c r="X336" t="inlineStr">
        <is>
          <t/>
        </is>
      </c>
      <c r="Y336" t="inlineStr">
        <is>
          <t>kinnisvara tagatisel pakutav toode</t>
        </is>
      </c>
      <c r="Z336" t="inlineStr">
        <is>
          <t>2</t>
        </is>
      </c>
      <c r="AA336" t="inlineStr">
        <is>
          <t/>
        </is>
      </c>
      <c r="AB336" t="inlineStr">
        <is>
          <t>kiinteään omaisuuteen sidottu tuote|käänteinen asuntolaina|equity release -tuote</t>
        </is>
      </c>
      <c r="AC336" t="inlineStr">
        <is>
          <t>2|2|2</t>
        </is>
      </c>
      <c r="AD336" t="inlineStr">
        <is>
          <t>||</t>
        </is>
      </c>
      <c r="AE336" t="inlineStr">
        <is>
          <t>produit hypothécaire rechargeable</t>
        </is>
      </c>
      <c r="AF336" t="inlineStr">
        <is>
          <t>3</t>
        </is>
      </c>
      <c r="AG336" t="inlineStr">
        <is>
          <t/>
        </is>
      </c>
      <c r="AH336" t="inlineStr">
        <is>
          <t>táirge scaoilte cothromais</t>
        </is>
      </c>
      <c r="AI336" t="inlineStr">
        <is>
          <t>3</t>
        </is>
      </c>
      <c r="AJ336" t="inlineStr">
        <is>
          <t/>
        </is>
      </c>
      <c r="AK336" t="inlineStr">
        <is>
          <t/>
        </is>
      </c>
      <c r="AL336" t="inlineStr">
        <is>
          <t/>
        </is>
      </c>
      <c r="AM336" t="inlineStr">
        <is>
          <t/>
        </is>
      </c>
      <c r="AN336" t="inlineStr">
        <is>
          <t/>
        </is>
      </c>
      <c r="AO336" t="inlineStr">
        <is>
          <t/>
        </is>
      </c>
      <c r="AP336" t="inlineStr">
        <is>
          <t/>
        </is>
      </c>
      <c r="AQ336" t="inlineStr">
        <is>
          <t/>
        </is>
      </c>
      <c r="AR336" t="inlineStr">
        <is>
          <t/>
        </is>
      </c>
      <c r="AS336" t="inlineStr">
        <is>
          <t/>
        </is>
      </c>
      <c r="AT336" t="inlineStr">
        <is>
          <t/>
        </is>
      </c>
      <c r="AU336" t="inlineStr">
        <is>
          <t/>
        </is>
      </c>
      <c r="AV336" t="inlineStr">
        <is>
          <t/>
        </is>
      </c>
      <c r="AW336" t="inlineStr">
        <is>
          <t/>
        </is>
      </c>
      <c r="AX336" t="inlineStr">
        <is>
          <t/>
        </is>
      </c>
      <c r="AY336" t="inlineStr">
        <is>
          <t/>
        </is>
      </c>
      <c r="AZ336" t="inlineStr">
        <is>
          <t/>
        </is>
      </c>
      <c r="BA336" t="inlineStr">
        <is>
          <t/>
        </is>
      </c>
      <c r="BB336" t="inlineStr">
        <is>
          <t/>
        </is>
      </c>
      <c r="BC336" t="inlineStr">
        <is>
          <t/>
        </is>
      </c>
      <c r="BD336" t="inlineStr">
        <is>
          <t/>
        </is>
      </c>
      <c r="BE336" t="inlineStr">
        <is>
          <t/>
        </is>
      </c>
      <c r="BF336" t="inlineStr">
        <is>
          <t>produkt finansowy służący monetyzacji nieruchomości i gwarantujący prawo dożywotniego zamieszkiwania w niej|detaliczna usługa finansowa w całości lub części spłacana ze sprzedaży nieruchomości przez świadczeniodawcę</t>
        </is>
      </c>
      <c r="BG336" t="inlineStr">
        <is>
          <t>3|3</t>
        </is>
      </c>
      <c r="BH336" t="inlineStr">
        <is>
          <t>preferred|</t>
        </is>
      </c>
      <c r="BI336" t="inlineStr">
        <is>
          <t>produto de libertação de capital imobiliário</t>
        </is>
      </c>
      <c r="BJ336" t="inlineStr">
        <is>
          <t>3</t>
        </is>
      </c>
      <c r="BK336" t="inlineStr">
        <is>
          <t/>
        </is>
      </c>
      <c r="BL336" t="inlineStr">
        <is>
          <t/>
        </is>
      </c>
      <c r="BM336" t="inlineStr">
        <is>
          <t/>
        </is>
      </c>
      <c r="BN336" t="inlineStr">
        <is>
          <t/>
        </is>
      </c>
      <c r="BO336" t="inlineStr">
        <is>
          <t/>
        </is>
      </c>
      <c r="BP336" t="inlineStr">
        <is>
          <t/>
        </is>
      </c>
      <c r="BQ336" t="inlineStr">
        <is>
          <t/>
        </is>
      </c>
      <c r="BR336" t="inlineStr">
        <is>
          <t/>
        </is>
      </c>
      <c r="BS336" t="inlineStr">
        <is>
          <t/>
        </is>
      </c>
      <c r="BT336" t="inlineStr">
        <is>
          <t/>
        </is>
      </c>
      <c r="BU336" t="inlineStr">
        <is>
          <t/>
        </is>
      </c>
      <c r="BV336" t="inlineStr">
        <is>
          <t/>
        </is>
      </c>
      <c r="BW336" t="inlineStr">
        <is>
          <t/>
        </is>
      </c>
      <c r="BX336" t="inlineStr">
        <is>
          <t/>
        </is>
      </c>
      <c r="BY336" t="inlineStr">
        <is>
          <t/>
        </is>
      </c>
      <c r="BZ336" t="inlineStr">
        <is>
          <t/>
        </is>
      </c>
      <c r="CA336" t="inlineStr">
        <is>
          <t/>
        </is>
      </c>
      <c r="CB336" t="inlineStr">
        <is>
          <t/>
        </is>
      </c>
      <c r="CC336" t="inlineStr">
        <is>
          <t>financial product involving borrowing against the value of property, without having to move out, or selling all or part of it for a regular income or a lump sum</t>
        </is>
      </c>
      <c r="CD336" t="inlineStr">
        <is>
          <t/>
        </is>
      </c>
      <c r="CE336" t="inlineStr">
        <is>
          <t/>
        </is>
      </c>
      <c r="CF336" t="inlineStr">
        <is>
          <t>kiinteistöluotto, jonka suuruus on sovittu osuus velallisen omistaman asunnon arvosta ja jota velallisen ei tarvitse lyhentää ennen laina-ajan päättymistä</t>
        </is>
      </c>
      <c r="CG336" t="inlineStr">
        <is>
          <t/>
        </is>
      </c>
      <c r="CH336" t="inlineStr">
        <is>
          <t/>
        </is>
      </c>
      <c r="CI336" t="inlineStr">
        <is>
          <t/>
        </is>
      </c>
      <c r="CJ336" t="inlineStr">
        <is>
          <t/>
        </is>
      </c>
      <c r="CK336" t="inlineStr">
        <is>
          <t/>
        </is>
      </c>
      <c r="CL336" t="inlineStr">
        <is>
          <t/>
        </is>
      </c>
      <c r="CM336" t="inlineStr">
        <is>
          <t/>
        </is>
      </c>
      <c r="CN336" t="inlineStr">
        <is>
          <t/>
        </is>
      </c>
      <c r="CO336" t="inlineStr">
        <is>
          <t/>
        </is>
      </c>
      <c r="CP336" t="inlineStr">
        <is>
          <t>Produkty „equity release” dostarczają zwykle środków finansowych na cel nieoznaczony, zatem tego typu usługi finansowe nie mają charakteru kredytowego - nie można ich nazywać kredytami (m.in. art. 69 ust. 1 ustawy Prawo bankowe). Do tej kategorii jest zaliczana np. sprzedaż nieruchomości z prawem dożywotniego mieszkania w niej. Przyjmuje się, że usługi typu „equity release” powinny spełniać cztery podstawowe cechy - być usługą finansową, gwarantować prawo dożywotniego zamieszkiwania w nieruchomości, opierać spłatę wyłącznie o wartość nieruchomości oraz zapewniać źródło płynności na przyszłość. Z tego względu np. pożyczka hipoteczna, która de facto należy do kategorii konsumpcyjnych kredytów hipotecznych, nie jest traktowana jako equity release.</t>
        </is>
      </c>
      <c r="CQ336" t="inlineStr">
        <is>
          <t/>
        </is>
      </c>
      <c r="CR336" t="inlineStr">
        <is>
          <t/>
        </is>
      </c>
      <c r="CS336" t="inlineStr">
        <is>
          <t/>
        </is>
      </c>
      <c r="CT336" t="inlineStr">
        <is>
          <t/>
        </is>
      </c>
      <c r="CU336" t="inlineStr">
        <is>
          <t/>
        </is>
      </c>
    </row>
    <row r="337">
      <c r="A337" s="1" t="str">
        <f>HYPERLINK("https://iate.europa.eu/entry/result/3541401/all", "3541401")</f>
        <v>3541401</v>
      </c>
      <c r="B337" t="inlineStr">
        <is>
          <t>FINANCE;INTERNATIONAL ORGANISATIONS</t>
        </is>
      </c>
      <c r="C337" t="inlineStr">
        <is>
          <t>FINANCE|monetary relations|international finance;INTERNATIONAL ORGANISATIONS|United Nations</t>
        </is>
      </c>
      <c r="D337" t="inlineStr">
        <is>
          <t/>
        </is>
      </c>
      <c r="E337" t="inlineStr">
        <is>
          <t/>
        </is>
      </c>
      <c r="F337" t="inlineStr">
        <is>
          <t/>
        </is>
      </c>
      <c r="G337" t="inlineStr">
        <is>
          <t>UNEP FI|finanční iniciativa Programu OSN pro životní prostředí</t>
        </is>
      </c>
      <c r="H337" t="inlineStr">
        <is>
          <t>2|2</t>
        </is>
      </c>
      <c r="I337" t="inlineStr">
        <is>
          <t>|</t>
        </is>
      </c>
      <c r="J337" t="inlineStr">
        <is>
          <t>UNEP FI|FN's miljødeklaration for finansielle virksomheder</t>
        </is>
      </c>
      <c r="K337" t="inlineStr">
        <is>
          <t>3|3</t>
        </is>
      </c>
      <c r="L337" t="inlineStr">
        <is>
          <t>|</t>
        </is>
      </c>
      <c r="M337" t="inlineStr">
        <is>
          <t>UNEP-Finanzinitiative|UNEP FI|Finanzinitiative des Umweltprogramms der Vereinten Nationen|Finanzinitiative des UN Umweltprogramms</t>
        </is>
      </c>
      <c r="N337" t="inlineStr">
        <is>
          <t>3|3|3|3</t>
        </is>
      </c>
      <c r="O337" t="inlineStr">
        <is>
          <t>|||</t>
        </is>
      </c>
      <c r="P337" t="inlineStr">
        <is>
          <t>UNEP FI|Οικονομική Πρωτοβουλία του Περιβαλλοντικού προγράμματος των Ηνωμένων Εθνών|πρωτοβουλία UNEP FI</t>
        </is>
      </c>
      <c r="Q337" t="inlineStr">
        <is>
          <t>1|1|1</t>
        </is>
      </c>
      <c r="R337" t="inlineStr">
        <is>
          <t>||</t>
        </is>
      </c>
      <c r="S337" t="inlineStr">
        <is>
          <t>UNEP FI|United Nations Environment Programme Finance Initiative|UNEP Finance Initiative</t>
        </is>
      </c>
      <c r="T337" t="inlineStr">
        <is>
          <t>3|3|3</t>
        </is>
      </c>
      <c r="U337" t="inlineStr">
        <is>
          <t>||</t>
        </is>
      </c>
      <c r="V337" t="inlineStr">
        <is>
          <t>Iniciativa Financiera del Programa de las Naciones Unidas para el Medio Ambiente</t>
        </is>
      </c>
      <c r="W337" t="inlineStr">
        <is>
          <t>3</t>
        </is>
      </c>
      <c r="X337" t="inlineStr">
        <is>
          <t/>
        </is>
      </c>
      <c r="Y337" t="inlineStr">
        <is>
          <t>ÜRO Keskkonnaprogrammi finantsalgatus</t>
        </is>
      </c>
      <c r="Z337" t="inlineStr">
        <is>
          <t>2</t>
        </is>
      </c>
      <c r="AA337" t="inlineStr">
        <is>
          <t/>
        </is>
      </c>
      <c r="AB337" t="inlineStr">
        <is>
          <t>Yhdistyneiden kansakuntien ympäristöohjelman rahoitusaloite</t>
        </is>
      </c>
      <c r="AC337" t="inlineStr">
        <is>
          <t>3</t>
        </is>
      </c>
      <c r="AD337" t="inlineStr">
        <is>
          <t/>
        </is>
      </c>
      <c r="AE337" t="inlineStr">
        <is>
          <t>PNUE IF|Programme des Nations Unies pour l'environnement/Initiative Finance</t>
        </is>
      </c>
      <c r="AF337" t="inlineStr">
        <is>
          <t>3|3</t>
        </is>
      </c>
      <c r="AG337" t="inlineStr">
        <is>
          <t>|</t>
        </is>
      </c>
      <c r="AH337" t="inlineStr">
        <is>
          <t>an Tionscnamh Airgeadais um Chlár Comhshaoil na Náisiún Aontaithe</t>
        </is>
      </c>
      <c r="AI337" t="inlineStr">
        <is>
          <t>3</t>
        </is>
      </c>
      <c r="AJ337" t="inlineStr">
        <is>
          <t/>
        </is>
      </c>
      <c r="AK337" t="inlineStr">
        <is>
          <t>Financijska inicijativa Programa Ujedinjenih naroda za okoliš</t>
        </is>
      </c>
      <c r="AL337" t="inlineStr">
        <is>
          <t>2</t>
        </is>
      </c>
      <c r="AM337" t="inlineStr">
        <is>
          <t/>
        </is>
      </c>
      <c r="AN337" t="inlineStr">
        <is>
          <t>ENSZ Környezetvédelmi Program Pénzügyi Kezdeményezés</t>
        </is>
      </c>
      <c r="AO337" t="inlineStr">
        <is>
          <t>3</t>
        </is>
      </c>
      <c r="AP337" t="inlineStr">
        <is>
          <t/>
        </is>
      </c>
      <c r="AQ337" t="inlineStr">
        <is>
          <t>UNEP FI (Abbr.)|Iniziativa finanziaria del Programma delle Nazioni Unite per l'Ambiente</t>
        </is>
      </c>
      <c r="AR337" t="inlineStr">
        <is>
          <t>4|4</t>
        </is>
      </c>
      <c r="AS337" t="inlineStr">
        <is>
          <t>|</t>
        </is>
      </c>
      <c r="AT337" t="inlineStr">
        <is>
          <t/>
        </is>
      </c>
      <c r="AU337" t="inlineStr">
        <is>
          <t/>
        </is>
      </c>
      <c r="AV337" t="inlineStr">
        <is>
          <t/>
        </is>
      </c>
      <c r="AW337" t="inlineStr">
        <is>
          <t/>
        </is>
      </c>
      <c r="AX337" t="inlineStr">
        <is>
          <t/>
        </is>
      </c>
      <c r="AY337" t="inlineStr">
        <is>
          <t/>
        </is>
      </c>
      <c r="AZ337" t="inlineStr">
        <is>
          <t/>
        </is>
      </c>
      <c r="BA337" t="inlineStr">
        <is>
          <t/>
        </is>
      </c>
      <c r="BB337" t="inlineStr">
        <is>
          <t/>
        </is>
      </c>
      <c r="BC337" t="inlineStr">
        <is>
          <t/>
        </is>
      </c>
      <c r="BD337" t="inlineStr">
        <is>
          <t/>
        </is>
      </c>
      <c r="BE337" t="inlineStr">
        <is>
          <t/>
        </is>
      </c>
      <c r="BF337" t="inlineStr">
        <is>
          <t>UNEPFI|inicjatywa finansowa UNEP</t>
        </is>
      </c>
      <c r="BG337" t="inlineStr">
        <is>
          <t>2|2</t>
        </is>
      </c>
      <c r="BH337" t="inlineStr">
        <is>
          <t>|</t>
        </is>
      </c>
      <c r="BI337" t="inlineStr">
        <is>
          <t>Iniciativa Financeira do Programa das Nações Unidas para o Ambiente</t>
        </is>
      </c>
      <c r="BJ337" t="inlineStr">
        <is>
          <t>2</t>
        </is>
      </c>
      <c r="BK337" t="inlineStr">
        <is>
          <t/>
        </is>
      </c>
      <c r="BL337" t="inlineStr">
        <is>
          <t>inițiativa „Environment Programme Finance” a Națiunilor Unite</t>
        </is>
      </c>
      <c r="BM337" t="inlineStr">
        <is>
          <t>2</t>
        </is>
      </c>
      <c r="BN337" t="inlineStr">
        <is>
          <t/>
        </is>
      </c>
      <c r="BO337" t="inlineStr">
        <is>
          <t>UNEP FI|finančná iniciatíva Programu OSN pre životné prostredie</t>
        </is>
      </c>
      <c r="BP337" t="inlineStr">
        <is>
          <t>3|3</t>
        </is>
      </c>
      <c r="BQ337" t="inlineStr">
        <is>
          <t>|</t>
        </is>
      </c>
      <c r="BR337" t="inlineStr">
        <is>
          <t>finančna pobuda UNEP</t>
        </is>
      </c>
      <c r="BS337" t="inlineStr">
        <is>
          <t>2</t>
        </is>
      </c>
      <c r="BT337" t="inlineStr">
        <is>
          <t/>
        </is>
      </c>
      <c r="BU337" t="inlineStr">
        <is>
          <t>FN:s miljöprograms finansiella initiativ</t>
        </is>
      </c>
      <c r="BV337" t="inlineStr">
        <is>
          <t>1</t>
        </is>
      </c>
      <c r="BW337" t="inlineStr">
        <is>
          <t/>
        </is>
      </c>
      <c r="BX337" t="inlineStr">
        <is>
          <t/>
        </is>
      </c>
      <c r="BY337" t="inlineStr">
        <is>
          <t>globální partnerství Programu OSN pro životní prostředí a finančního sektoru zaměřené na vyhodnocování dopadů ekologických a sociálních otázek na finanční hospodaření</t>
        </is>
      </c>
      <c r="BZ337" t="inlineStr">
        <is>
          <t>samarbejdsforum, hvor finansielle virksomheder behandler miljømæssige aspekter i deres forretninger</t>
        </is>
      </c>
      <c r="CA337" t="inlineStr">
        <is>
          <t>globale Partnerschaft zwischen dem Umweltprogramm der Vereinten Nationen und dem Finanzsektor, um den Einfluss von Umwelt- und Sozialthemen auf den finanziellen Erfolg zu untersuchen</t>
        </is>
      </c>
      <c r="CB337" t="inlineStr">
        <is>
          <t>Το United Nations Environment Programme Finance Initiative (UNEP FI) είναι ένα διεθνές δίκτυο χρηματοοικονομικών οργανισμών για την προστασία του περιβάλλοντος και την προώθηση της αειφόρου ανάπτυξης. Αποτελείται από περίπου 160 τράπεζες και ασφαλιστικούς οργανισμούς.</t>
        </is>
      </c>
      <c r="CC337" t="inlineStr">
        <is>
          <t>global partnership between the United Nations Environment Programme (UNEP) and the global financial sector</t>
        </is>
      </c>
      <c r="CD337" t="inlineStr">
        <is>
          <t>Asociación estratégica público-privada entre UNEP y el sector financiero global</t>
        </is>
      </c>
      <c r="CE337" t="inlineStr">
        <is>
          <t/>
        </is>
      </c>
      <c r="CF337" t="inlineStr">
        <is>
          <t>YK:n ja finanssialan kumppanuushanke, joka tekee tutkimusta ja tarjoaa koulutusta jäsenilleen, sidosryhmilleen ja muille finanssialan toimijoille ja jonka tavoitteena on edistää kestävän kehityksen käytäntöjä finanssisektorilla</t>
        </is>
      </c>
      <c r="CG337" t="inlineStr">
        <is>
          <t>Le Programme des Nations Unies pour l'environnement/Initiative Finance (UNEP FI) est un partenariat mondial entre le Programme des Nations Unies pour l'environnement (PNUE) et le secteur financier. Plus de 180 institutions, dont des banques, des assureurs, des gestionnaires de fonds et des investisseurs, travaillent avec le PNUE pour comprendre l'impact des problématiques environnementales et sociales sur la performance financière.</t>
        </is>
      </c>
      <c r="CH337" t="inlineStr">
        <is>
          <t/>
        </is>
      </c>
      <c r="CI337" t="inlineStr">
        <is>
          <t/>
        </is>
      </c>
      <c r="CJ337" t="inlineStr">
        <is>
          <t/>
        </is>
      </c>
      <c r="CK337" t="inlineStr">
        <is>
          <t>"UniCredit ha sottoscritto l’iniziativa UNEP-FI, una partnership globale tra il Programma per l’Ambiente delle Nazioni Unite e il settore finanziario. Stiamo lavorando insieme per definire gli impatti delle problematiche ambientali e sociali sulla performance finanziaria e per unirci, a livello internazionale, nella promozione e sviluppo di politiche integrate fra sistema bancario e sostenibilità ambientale."</t>
        </is>
      </c>
      <c r="CL337" t="inlineStr">
        <is>
          <t/>
        </is>
      </c>
      <c r="CM337" t="inlineStr">
        <is>
          <t/>
        </is>
      </c>
      <c r="CN337" t="inlineStr">
        <is>
          <t/>
        </is>
      </c>
      <c r="CO337" t="inlineStr">
        <is>
          <t/>
        </is>
      </c>
      <c r="CP337" t="inlineStr">
        <is>
          <t>globalne partnerstwo pomiędzy UNEP i sektorem finansowym</t>
        </is>
      </c>
      <c r="CQ337" t="inlineStr">
        <is>
          <t>Parceria entre o Programa das Nações Unidas para o Ambiente e mais de 170 instituições financeiras do mundo inteiro</t>
        </is>
      </c>
      <c r="CR337" t="inlineStr">
        <is>
          <t/>
        </is>
      </c>
      <c r="CS337" t="inlineStr">
        <is>
          <t>globálne partnerstvo medzi UNEP a finančným sektorom</t>
        </is>
      </c>
      <c r="CT337" t="inlineStr">
        <is>
          <t>Koalicija 220 institucionalnih vlagateljev, ki si prizadevajoza vzpostavitev globalno priznanih načel za odgovorne naložbe</t>
        </is>
      </c>
      <c r="CU337" t="inlineStr">
        <is>
          <t>globalt partnerskap mellan FN: s miljöprogram (UNEP) och den globala finansiella sektorn.</t>
        </is>
      </c>
    </row>
    <row r="338">
      <c r="A338" s="1" t="str">
        <f>HYPERLINK("https://iate.europa.eu/entry/result/927237/all", "927237")</f>
        <v>927237</v>
      </c>
      <c r="B338" t="inlineStr">
        <is>
          <t>FINANCE;LAW</t>
        </is>
      </c>
      <c r="C338" t="inlineStr">
        <is>
          <t>FINANCE;LAW</t>
        </is>
      </c>
      <c r="D338" t="inlineStr">
        <is>
          <t/>
        </is>
      </c>
      <c r="E338" t="inlineStr">
        <is>
          <t/>
        </is>
      </c>
      <c r="F338" t="inlineStr">
        <is>
          <t/>
        </is>
      </c>
      <c r="G338" t="inlineStr">
        <is>
          <t/>
        </is>
      </c>
      <c r="H338" t="inlineStr">
        <is>
          <t/>
        </is>
      </c>
      <c r="I338" t="inlineStr">
        <is>
          <t/>
        </is>
      </c>
      <c r="J338" t="inlineStr">
        <is>
          <t/>
        </is>
      </c>
      <c r="K338" t="inlineStr">
        <is>
          <t/>
        </is>
      </c>
      <c r="L338" t="inlineStr">
        <is>
          <t/>
        </is>
      </c>
      <c r="M338" t="inlineStr">
        <is>
          <t>illegitime Schulden|Dikatorenschulden|„verabscheuungswürdige Schulden”|abscheuliche Schulden</t>
        </is>
      </c>
      <c r="N338" t="inlineStr">
        <is>
          <t>2|2|2|2</t>
        </is>
      </c>
      <c r="O338" t="inlineStr">
        <is>
          <t>|||</t>
        </is>
      </c>
      <c r="P338" t="inlineStr">
        <is>
          <t>απεχθές χρέος</t>
        </is>
      </c>
      <c r="Q338" t="inlineStr">
        <is>
          <t>3</t>
        </is>
      </c>
      <c r="R338" t="inlineStr">
        <is>
          <t/>
        </is>
      </c>
      <c r="S338" t="inlineStr">
        <is>
          <t>odious debt</t>
        </is>
      </c>
      <c r="T338" t="inlineStr">
        <is>
          <t>3</t>
        </is>
      </c>
      <c r="U338" t="inlineStr">
        <is>
          <t/>
        </is>
      </c>
      <c r="V338" t="inlineStr">
        <is>
          <t>deuda ilegítima|deuda odiosa</t>
        </is>
      </c>
      <c r="W338" t="inlineStr">
        <is>
          <t>3|3</t>
        </is>
      </c>
      <c r="X338" t="inlineStr">
        <is>
          <t>|</t>
        </is>
      </c>
      <c r="Y338" t="inlineStr">
        <is>
          <t/>
        </is>
      </c>
      <c r="Z338" t="inlineStr">
        <is>
          <t/>
        </is>
      </c>
      <c r="AA338" t="inlineStr">
        <is>
          <t/>
        </is>
      </c>
      <c r="AB338" t="inlineStr">
        <is>
          <t/>
        </is>
      </c>
      <c r="AC338" t="inlineStr">
        <is>
          <t/>
        </is>
      </c>
      <c r="AD338" t="inlineStr">
        <is>
          <t/>
        </is>
      </c>
      <c r="AE338" t="inlineStr">
        <is>
          <t>dette odieuse</t>
        </is>
      </c>
      <c r="AF338" t="inlineStr">
        <is>
          <t>3</t>
        </is>
      </c>
      <c r="AG338" t="inlineStr">
        <is>
          <t/>
        </is>
      </c>
      <c r="AH338" t="inlineStr">
        <is>
          <t>fiachas neamhdhlisteanach</t>
        </is>
      </c>
      <c r="AI338" t="inlineStr">
        <is>
          <t>3</t>
        </is>
      </c>
      <c r="AJ338" t="inlineStr">
        <is>
          <t/>
        </is>
      </c>
      <c r="AK338" t="inlineStr">
        <is>
          <t>odiozni dug</t>
        </is>
      </c>
      <c r="AL338" t="inlineStr">
        <is>
          <t>4</t>
        </is>
      </c>
      <c r="AM338" t="inlineStr">
        <is>
          <t/>
        </is>
      </c>
      <c r="AN338" t="inlineStr">
        <is>
          <t>illegitim államadósság</t>
        </is>
      </c>
      <c r="AO338" t="inlineStr">
        <is>
          <t>2</t>
        </is>
      </c>
      <c r="AP338" t="inlineStr">
        <is>
          <t/>
        </is>
      </c>
      <c r="AQ338" t="inlineStr">
        <is>
          <t/>
        </is>
      </c>
      <c r="AR338" t="inlineStr">
        <is>
          <t/>
        </is>
      </c>
      <c r="AS338" t="inlineStr">
        <is>
          <t/>
        </is>
      </c>
      <c r="AT338" t="inlineStr">
        <is>
          <t/>
        </is>
      </c>
      <c r="AU338" t="inlineStr">
        <is>
          <t/>
        </is>
      </c>
      <c r="AV338" t="inlineStr">
        <is>
          <t/>
        </is>
      </c>
      <c r="AW338" t="inlineStr">
        <is>
          <t/>
        </is>
      </c>
      <c r="AX338" t="inlineStr">
        <is>
          <t/>
        </is>
      </c>
      <c r="AY338" t="inlineStr">
        <is>
          <t/>
        </is>
      </c>
      <c r="AZ338" t="inlineStr">
        <is>
          <t/>
        </is>
      </c>
      <c r="BA338" t="inlineStr">
        <is>
          <t/>
        </is>
      </c>
      <c r="BB338" t="inlineStr">
        <is>
          <t/>
        </is>
      </c>
      <c r="BC338" t="inlineStr">
        <is>
          <t/>
        </is>
      </c>
      <c r="BD338" t="inlineStr">
        <is>
          <t/>
        </is>
      </c>
      <c r="BE338" t="inlineStr">
        <is>
          <t/>
        </is>
      </c>
      <c r="BF338" t="inlineStr">
        <is>
          <t>haniebny dług</t>
        </is>
      </c>
      <c r="BG338" t="inlineStr">
        <is>
          <t>2</t>
        </is>
      </c>
      <c r="BH338" t="inlineStr">
        <is>
          <t/>
        </is>
      </c>
      <c r="BI338" t="inlineStr">
        <is>
          <t>dívida odiosa|dívida ilegítima</t>
        </is>
      </c>
      <c r="BJ338" t="inlineStr">
        <is>
          <t>3|3</t>
        </is>
      </c>
      <c r="BK338" t="inlineStr">
        <is>
          <t>|</t>
        </is>
      </c>
      <c r="BL338" t="inlineStr">
        <is>
          <t/>
        </is>
      </c>
      <c r="BM338" t="inlineStr">
        <is>
          <t/>
        </is>
      </c>
      <c r="BN338" t="inlineStr">
        <is>
          <t/>
        </is>
      </c>
      <c r="BO338" t="inlineStr">
        <is>
          <t>nelegitímny dlh|nemorálny dlh</t>
        </is>
      </c>
      <c r="BP338" t="inlineStr">
        <is>
          <t>3|3</t>
        </is>
      </c>
      <c r="BQ338" t="inlineStr">
        <is>
          <t>|</t>
        </is>
      </c>
      <c r="BR338" t="inlineStr">
        <is>
          <t>sramotni dolg</t>
        </is>
      </c>
      <c r="BS338" t="inlineStr">
        <is>
          <t>3</t>
        </is>
      </c>
      <c r="BT338" t="inlineStr">
        <is>
          <t/>
        </is>
      </c>
      <c r="BU338" t="inlineStr">
        <is>
          <t/>
        </is>
      </c>
      <c r="BV338" t="inlineStr">
        <is>
          <t/>
        </is>
      </c>
      <c r="BW338" t="inlineStr">
        <is>
          <t/>
        </is>
      </c>
      <c r="BX338" t="inlineStr">
        <is>
          <t/>
        </is>
      </c>
      <c r="BY338" t="inlineStr">
        <is>
          <t/>
        </is>
      </c>
      <c r="BZ338" t="inlineStr">
        <is>
          <t/>
        </is>
      </c>
      <c r="CA338" t="inlineStr">
        <is>
          <t>öffentliche Schulden, welche von einer diktatorischen Vorgängerregierung aufgenommen worden sind und deren Schuldendienst von der demokratischen Nachfolgeregierung verweigert wird</t>
        </is>
      </c>
      <c r="CB338" t="inlineStr">
        <is>
          <t>δημόσιο χρέος δημιουργημένο από πολιτικό καθεστώς για σκοπούς που δεν εξυπηρετούν τα συμφέροντα του κράτους και του οποίου η αποπληρωμή δεν θα έπρεπε να είναι δεσμευτική</t>
        </is>
      </c>
      <c r="CC338" t="inlineStr">
        <is>
          <t>money borrowed by one country from another country and then misappropriated by national rulers</t>
        </is>
      </c>
      <c r="CD338" t="inlineStr">
        <is>
          <t>Deuda externa que un gobierno ha contraído y utilizado contra los intereses de los ciudadanos de su país y que, por lo tanto, se considera no reembolsable a los prestatarios, al haber estos actuado de mala fe a sabiendas, lo que permite invocar la nulidad legal de los contratos que han originado la deuda.</t>
        </is>
      </c>
      <c r="CE338" t="inlineStr">
        <is>
          <t/>
        </is>
      </c>
      <c r="CF338" t="inlineStr">
        <is>
          <t/>
        </is>
      </c>
      <c r="CG338" t="inlineStr">
        <is>
          <t>dette contractées contre les intérêts de la population d’un Etat, sans son consentement et en toute connaissance de cause par les créanciers</t>
        </is>
      </c>
      <c r="CH338" t="inlineStr">
        <is>
          <t/>
        </is>
      </c>
      <c r="CI338" t="inlineStr">
        <is>
          <t>dug koji je stvorila vlada neke zemlje, koja nije demokratski izabrana</t>
        </is>
      </c>
      <c r="CJ338" t="inlineStr">
        <is>
          <t>az államadósság azon része, amelyet az adott állam nem a saját lakosainak érdekében használt fel</t>
        </is>
      </c>
      <c r="CK338" t="inlineStr">
        <is>
          <t/>
        </is>
      </c>
      <c r="CL338" t="inlineStr">
        <is>
          <t/>
        </is>
      </c>
      <c r="CM338" t="inlineStr">
        <is>
          <t/>
        </is>
      </c>
      <c r="CN338" t="inlineStr">
        <is>
          <t/>
        </is>
      </c>
      <c r="CO338" t="inlineStr">
        <is>
          <t/>
        </is>
      </c>
      <c r="CP338" t="inlineStr">
        <is>
          <t/>
        </is>
      </c>
      <c r="CQ338" t="inlineStr">
        <is>
          <t>Dívida contraída pelos regimes autoritários contra os interesses da sua população e não utilizada em seu benefício</t>
        </is>
      </c>
      <c r="CR338" t="inlineStr">
        <is>
          <t/>
        </is>
      </c>
      <c r="CS338" t="inlineStr">
        <is>
          <t>peniaze, ktoré si jedna krajina požičala od druhej krajiny a ktoré spreneverili jej vnútroštátni vedúci predstavitelia</t>
        </is>
      </c>
      <c r="CT338" t="inlineStr">
        <is>
          <t>Sramotni dolg je v mednarodnem pravu opredeljen s tremi merili: prebivalci vanj niso privolili; prebivalci zadolžene države od njega nimajo koristi; upniki se zavedajo, da posojila, ki so jih odobrili, niso v interesu ljudi oziroma jih ljudje ne odobravajo.</t>
        </is>
      </c>
      <c r="CU338" t="inlineStr">
        <is>
          <t/>
        </is>
      </c>
    </row>
    <row r="339">
      <c r="A339" s="1" t="str">
        <f>HYPERLINK("https://iate.europa.eu/entry/result/3522450/all", "3522450")</f>
        <v>3522450</v>
      </c>
      <c r="B339" t="inlineStr">
        <is>
          <t>FINANCE</t>
        </is>
      </c>
      <c r="C339" t="inlineStr">
        <is>
          <t>FINANCE|financing and investment</t>
        </is>
      </c>
      <c r="D339" t="inlineStr">
        <is>
          <t>приобщаващо финансиране|приобщаващи финанси</t>
        </is>
      </c>
      <c r="E339" t="inlineStr">
        <is>
          <t>2|2</t>
        </is>
      </c>
      <c r="F339" t="inlineStr">
        <is>
          <t>|</t>
        </is>
      </c>
      <c r="G339" t="inlineStr">
        <is>
          <t>inkluzivní financování</t>
        </is>
      </c>
      <c r="H339" t="inlineStr">
        <is>
          <t>2</t>
        </is>
      </c>
      <c r="I339" t="inlineStr">
        <is>
          <t/>
        </is>
      </c>
      <c r="J339" t="inlineStr">
        <is>
          <t>inkluderende finansiering</t>
        </is>
      </c>
      <c r="K339" t="inlineStr">
        <is>
          <t>2</t>
        </is>
      </c>
      <c r="L339" t="inlineStr">
        <is>
          <t/>
        </is>
      </c>
      <c r="M339" t="inlineStr">
        <is>
          <t>Inclusive Finance|inklusiver Finanzdienstleistungssektor</t>
        </is>
      </c>
      <c r="N339" t="inlineStr">
        <is>
          <t>3|3</t>
        </is>
      </c>
      <c r="O339" t="inlineStr">
        <is>
          <t>|</t>
        </is>
      </c>
      <c r="P339" t="inlineStr">
        <is>
          <t>χρηματοπιστωτικές υπηρεσίες προσιτές σε όλους</t>
        </is>
      </c>
      <c r="Q339" t="inlineStr">
        <is>
          <t>3</t>
        </is>
      </c>
      <c r="R339" t="inlineStr">
        <is>
          <t/>
        </is>
      </c>
      <c r="S339" t="inlineStr">
        <is>
          <t>inclusive finance</t>
        </is>
      </c>
      <c r="T339" t="inlineStr">
        <is>
          <t>3</t>
        </is>
      </c>
      <c r="U339" t="inlineStr">
        <is>
          <t/>
        </is>
      </c>
      <c r="V339" t="inlineStr">
        <is>
          <t>financiación inclusiva</t>
        </is>
      </c>
      <c r="W339" t="inlineStr">
        <is>
          <t>3</t>
        </is>
      </c>
      <c r="X339" t="inlineStr">
        <is>
          <t/>
        </is>
      </c>
      <c r="Y339" t="inlineStr">
        <is>
          <t>finantsteenuste kättesaadavus</t>
        </is>
      </c>
      <c r="Z339" t="inlineStr">
        <is>
          <t>2</t>
        </is>
      </c>
      <c r="AA339" t="inlineStr">
        <is>
          <t/>
        </is>
      </c>
      <c r="AB339" t="inlineStr">
        <is>
          <t>osallistava rahoitus</t>
        </is>
      </c>
      <c r="AC339" t="inlineStr">
        <is>
          <t>3</t>
        </is>
      </c>
      <c r="AD339" t="inlineStr">
        <is>
          <t/>
        </is>
      </c>
      <c r="AE339" t="inlineStr">
        <is>
          <t>financement accesible à tous|finance accessible à tous|finance inclusive</t>
        </is>
      </c>
      <c r="AF339" t="inlineStr">
        <is>
          <t>3|3|2</t>
        </is>
      </c>
      <c r="AG339" t="inlineStr">
        <is>
          <t>||</t>
        </is>
      </c>
      <c r="AH339" t="inlineStr">
        <is>
          <t>airgeadas cuimsitheach</t>
        </is>
      </c>
      <c r="AI339" t="inlineStr">
        <is>
          <t>3</t>
        </is>
      </c>
      <c r="AJ339" t="inlineStr">
        <is>
          <t/>
        </is>
      </c>
      <c r="AK339" t="inlineStr">
        <is>
          <t>financijska uključenost</t>
        </is>
      </c>
      <c r="AL339" t="inlineStr">
        <is>
          <t>2</t>
        </is>
      </c>
      <c r="AM339" t="inlineStr">
        <is>
          <t/>
        </is>
      </c>
      <c r="AN339" t="inlineStr">
        <is>
          <t>inkluzív finanszírozás</t>
        </is>
      </c>
      <c r="AO339" t="inlineStr">
        <is>
          <t>3</t>
        </is>
      </c>
      <c r="AP339" t="inlineStr">
        <is>
          <t/>
        </is>
      </c>
      <c r="AQ339" t="inlineStr">
        <is>
          <t>finanza inclusiva</t>
        </is>
      </c>
      <c r="AR339" t="inlineStr">
        <is>
          <t>4</t>
        </is>
      </c>
      <c r="AS339" t="inlineStr">
        <is>
          <t/>
        </is>
      </c>
      <c r="AT339" t="inlineStr">
        <is>
          <t/>
        </is>
      </c>
      <c r="AU339" t="inlineStr">
        <is>
          <t/>
        </is>
      </c>
      <c r="AV339" t="inlineStr">
        <is>
          <t/>
        </is>
      </c>
      <c r="AW339" t="inlineStr">
        <is>
          <t/>
        </is>
      </c>
      <c r="AX339" t="inlineStr">
        <is>
          <t/>
        </is>
      </c>
      <c r="AY339" t="inlineStr">
        <is>
          <t/>
        </is>
      </c>
      <c r="AZ339" t="inlineStr">
        <is>
          <t>finanzjament inklużiv</t>
        </is>
      </c>
      <c r="BA339" t="inlineStr">
        <is>
          <t>3</t>
        </is>
      </c>
      <c r="BB339" t="inlineStr">
        <is>
          <t/>
        </is>
      </c>
      <c r="BC339" t="inlineStr">
        <is>
          <t>inclusieve financiering|voor iedereen toegankelijke financiële diensten|inclusieve financiële dienstverlening</t>
        </is>
      </c>
      <c r="BD339" t="inlineStr">
        <is>
          <t>3|2|3</t>
        </is>
      </c>
      <c r="BE339" t="inlineStr">
        <is>
          <t>||</t>
        </is>
      </c>
      <c r="BF339" t="inlineStr">
        <is>
          <t>system finansowania sprzyjający włączeniu społecznemu</t>
        </is>
      </c>
      <c r="BG339" t="inlineStr">
        <is>
          <t>2</t>
        </is>
      </c>
      <c r="BH339" t="inlineStr">
        <is>
          <t/>
        </is>
      </c>
      <c r="BI339" t="inlineStr">
        <is>
          <t>sistema financeiro inclusivo</t>
        </is>
      </c>
      <c r="BJ339" t="inlineStr">
        <is>
          <t>3</t>
        </is>
      </c>
      <c r="BK339" t="inlineStr">
        <is>
          <t/>
        </is>
      </c>
      <c r="BL339" t="inlineStr">
        <is>
          <t>incluziune financiară|finanțare incluzivă</t>
        </is>
      </c>
      <c r="BM339" t="inlineStr">
        <is>
          <t>3|3</t>
        </is>
      </c>
      <c r="BN339" t="inlineStr">
        <is>
          <t>|</t>
        </is>
      </c>
      <c r="BO339" t="inlineStr">
        <is>
          <t>inkluzívne financovanie</t>
        </is>
      </c>
      <c r="BP339" t="inlineStr">
        <is>
          <t>3</t>
        </is>
      </c>
      <c r="BQ339" t="inlineStr">
        <is>
          <t/>
        </is>
      </c>
      <c r="BR339" t="inlineStr">
        <is>
          <t>finančna vključenost</t>
        </is>
      </c>
      <c r="BS339" t="inlineStr">
        <is>
          <t>3</t>
        </is>
      </c>
      <c r="BT339" t="inlineStr">
        <is>
          <t/>
        </is>
      </c>
      <c r="BU339" t="inlineStr">
        <is>
          <t>inklusiv finansiering</t>
        </is>
      </c>
      <c r="BV339" t="inlineStr">
        <is>
          <t>1</t>
        </is>
      </c>
      <c r="BW339" t="inlineStr">
        <is>
          <t/>
        </is>
      </c>
      <c r="BX339" t="inlineStr">
        <is>
          <t>широк спектър от финансови продукти, които са подходящи за бедните хора и малките предприятия, включително кредити, спестявания, застраховане и плащания</t>
        </is>
      </c>
      <c r="BY339" t="inlineStr">
        <is>
          <t/>
        </is>
      </c>
      <c r="BZ339" t="inlineStr">
        <is>
          <t/>
        </is>
      </c>
      <c r="CA339" t="inlineStr">
        <is>
          <t>wachsender Sektor, der allen Menschen unabhängig von ihrem Einkommen Zugang zu einer Palette von Finanzdienstleistungen verschafft, die erschwinglich sind und ihren Bedürfnisse entsprechen: Mikrokredite, Sparkonten, Versicherungen und Überweisungen</t>
        </is>
      </c>
      <c r="CB339" t="inlineStr">
        <is>
          <t/>
        </is>
      </c>
      <c r="CC339" t="inlineStr">
        <is>
          <t>universal access, at a reasonable cost, to a wide range of financial services, provided by a variety of sound and sustainable institutions</t>
        </is>
      </c>
      <c r="CD339" t="inlineStr">
        <is>
          <t/>
        </is>
      </c>
      <c r="CE339" t="inlineStr">
        <is>
          <t/>
        </is>
      </c>
      <c r="CF339" t="inlineStr">
        <is>
          <t/>
        </is>
      </c>
      <c r="CG339" t="inlineStr">
        <is>
          <t>financement qui comprend un large accès à une gamme de services financiers pour les personnes pauvres ou à faible revenu et pour les micro- et petites entreprises</t>
        </is>
      </c>
      <c r="CH339" t="inlineStr">
        <is>
          <t/>
        </is>
      </c>
      <c r="CI339" t="inlineStr">
        <is>
          <t/>
        </is>
      </c>
      <c r="CJ339" t="inlineStr">
        <is>
          <t/>
        </is>
      </c>
      <c r="CK339" t="inlineStr">
        <is>
          <t>La finanza inclusiva o microcredito nasce nei paesi in via di sviluppo e si basa sul principio del diritto allo sviluppo con lo scopo di favorire attività già avviate o in fase di lancio con piccole somme, generalmente si tratta di prestiti non superiori ai 25 mila euro con rate che possono andare dai 12 agli 84 mesi.</t>
        </is>
      </c>
      <c r="CL339" t="inlineStr">
        <is>
          <t/>
        </is>
      </c>
      <c r="CM339" t="inlineStr">
        <is>
          <t/>
        </is>
      </c>
      <c r="CN339" t="inlineStr">
        <is>
          <t>sistema finanzjarja li tipprovdi servizzi anke lil persuni foqra jew bi dħul baxx u lil intrapriżi żgħar, skont il-ħtiġijiet tagħhom</t>
        </is>
      </c>
      <c r="CO339" t="inlineStr">
        <is>
          <t>"Een breed aanbod van financiële basisdiensten, zoals microfinanciering, aan klanten die buiten het bereik liggen van de traditionele financiële sector. Deze klanten kunnen kleine ondernemers in ontwikkelingslanden zijn of bijvoorbeeld midden- en kleinbedrijven (...) in de opkomende economieën die een passende toegang tot financiële diensten missen."</t>
        </is>
      </c>
      <c r="CP339" t="inlineStr">
        <is>
          <t/>
        </is>
      </c>
      <c r="CQ339" t="inlineStr">
        <is>
          <t>Conjunto de serviços financeiros a preços acessíveis (poupanças, empréstimos, pagamentos, receitas e seguros) disponibilizados às famílias pobres, para que possam melhorar o seu nível de vida, e ao qual as empresas possam recorrer para se desenvolverem.</t>
        </is>
      </c>
      <c r="CR339" t="inlineStr">
        <is>
          <t>furnizarea de servicii financiare la costuri accesibile pentru segmentele de populație defavorizate și cu venituri mici din societate, care ar suferi de excluziune financiară în cazul în care serviciile nu le-ar fi disponibile sau accesibile</t>
        </is>
      </c>
      <c r="CS339" t="inlineStr">
        <is>
          <t>finančný systém zahŕňajúci celú škálu finančných produktov a služieb, ktoré sú prístupné jednotlivcom s nízkymi príjmami</t>
        </is>
      </c>
      <c r="CT339" t="inlineStr">
        <is>
          <t/>
        </is>
      </c>
      <c r="CU339" t="inlineStr">
        <is>
          <t/>
        </is>
      </c>
    </row>
    <row r="340">
      <c r="A340" s="1" t="str">
        <f>HYPERLINK("https://iate.europa.eu/entry/result/3543790/all", "3543790")</f>
        <v>3543790</v>
      </c>
      <c r="B340" t="inlineStr">
        <is>
          <t>LAW</t>
        </is>
      </c>
      <c r="C340" t="inlineStr">
        <is>
          <t>LAW|criminal law</t>
        </is>
      </c>
      <c r="D340" t="inlineStr">
        <is>
          <t>незаконно присвояване на активи|злоупотреба с активи</t>
        </is>
      </c>
      <c r="E340" t="inlineStr">
        <is>
          <t>2|2</t>
        </is>
      </c>
      <c r="F340" t="inlineStr">
        <is>
          <t>|</t>
        </is>
      </c>
      <c r="G340" t="inlineStr">
        <is>
          <t>majetková zpronevěra</t>
        </is>
      </c>
      <c r="H340" t="inlineStr">
        <is>
          <t>2</t>
        </is>
      </c>
      <c r="I340" t="inlineStr">
        <is>
          <t/>
        </is>
      </c>
      <c r="J340" t="inlineStr">
        <is>
          <t>misbrug af aktiver</t>
        </is>
      </c>
      <c r="K340" t="inlineStr">
        <is>
          <t>3</t>
        </is>
      </c>
      <c r="L340" t="inlineStr">
        <is>
          <t/>
        </is>
      </c>
      <c r="M340" t="inlineStr">
        <is>
          <t>Vermögensschädigung</t>
        </is>
      </c>
      <c r="N340" t="inlineStr">
        <is>
          <t>3</t>
        </is>
      </c>
      <c r="O340" t="inlineStr">
        <is>
          <t/>
        </is>
      </c>
      <c r="P340" t="inlineStr">
        <is>
          <t>υπεξαίρεση στοιχείων ενεργητικού</t>
        </is>
      </c>
      <c r="Q340" t="inlineStr">
        <is>
          <t>3</t>
        </is>
      </c>
      <c r="R340" t="inlineStr">
        <is>
          <t/>
        </is>
      </c>
      <c r="S340" t="inlineStr">
        <is>
          <t>asset misappropriation|asset misappropriation fraud</t>
        </is>
      </c>
      <c r="T340" t="inlineStr">
        <is>
          <t>2|2</t>
        </is>
      </c>
      <c r="U340" t="inlineStr">
        <is>
          <t>|</t>
        </is>
      </c>
      <c r="V340" t="inlineStr">
        <is>
          <t/>
        </is>
      </c>
      <c r="W340" t="inlineStr">
        <is>
          <t/>
        </is>
      </c>
      <c r="X340" t="inlineStr">
        <is>
          <t/>
        </is>
      </c>
      <c r="Y340" t="inlineStr">
        <is>
          <t>vara omastamine</t>
        </is>
      </c>
      <c r="Z340" t="inlineStr">
        <is>
          <t>3</t>
        </is>
      </c>
      <c r="AA340" t="inlineStr">
        <is>
          <t/>
        </is>
      </c>
      <c r="AB340" t="inlineStr">
        <is>
          <t/>
        </is>
      </c>
      <c r="AC340" t="inlineStr">
        <is>
          <t/>
        </is>
      </c>
      <c r="AD340" t="inlineStr">
        <is>
          <t/>
        </is>
      </c>
      <c r="AE340" t="inlineStr">
        <is>
          <t>détournement d'actifs</t>
        </is>
      </c>
      <c r="AF340" t="inlineStr">
        <is>
          <t>3</t>
        </is>
      </c>
      <c r="AG340" t="inlineStr">
        <is>
          <t/>
        </is>
      </c>
      <c r="AH340" t="inlineStr">
        <is>
          <t>míleithreasú sócmhainní</t>
        </is>
      </c>
      <c r="AI340" t="inlineStr">
        <is>
          <t>3</t>
        </is>
      </c>
      <c r="AJ340" t="inlineStr">
        <is>
          <t/>
        </is>
      </c>
      <c r="AK340" t="inlineStr">
        <is>
          <t/>
        </is>
      </c>
      <c r="AL340" t="inlineStr">
        <is>
          <t/>
        </is>
      </c>
      <c r="AM340" t="inlineStr">
        <is>
          <t/>
        </is>
      </c>
      <c r="AN340" t="inlineStr">
        <is>
          <t/>
        </is>
      </c>
      <c r="AO340" t="inlineStr">
        <is>
          <t/>
        </is>
      </c>
      <c r="AP340" t="inlineStr">
        <is>
          <t/>
        </is>
      </c>
      <c r="AQ340" t="inlineStr">
        <is>
          <t>appropriazione indebita</t>
        </is>
      </c>
      <c r="AR340" t="inlineStr">
        <is>
          <t>2</t>
        </is>
      </c>
      <c r="AS340" t="inlineStr">
        <is>
          <t/>
        </is>
      </c>
      <c r="AT340" t="inlineStr">
        <is>
          <t/>
        </is>
      </c>
      <c r="AU340" t="inlineStr">
        <is>
          <t/>
        </is>
      </c>
      <c r="AV340" t="inlineStr">
        <is>
          <t/>
        </is>
      </c>
      <c r="AW340" t="inlineStr">
        <is>
          <t>aktīvu nelikumīga piesavināšanās</t>
        </is>
      </c>
      <c r="AX340" t="inlineStr">
        <is>
          <t>3</t>
        </is>
      </c>
      <c r="AY340" t="inlineStr">
        <is>
          <t/>
        </is>
      </c>
      <c r="AZ340" t="inlineStr">
        <is>
          <t/>
        </is>
      </c>
      <c r="BA340" t="inlineStr">
        <is>
          <t/>
        </is>
      </c>
      <c r="BB340" t="inlineStr">
        <is>
          <t/>
        </is>
      </c>
      <c r="BC340" t="inlineStr">
        <is>
          <t/>
        </is>
      </c>
      <c r="BD340" t="inlineStr">
        <is>
          <t/>
        </is>
      </c>
      <c r="BE340" t="inlineStr">
        <is>
          <t/>
        </is>
      </c>
      <c r="BF340" t="inlineStr">
        <is>
          <t>sprzeniewierzenie aktywów|niewłaściwe wykorzystanie aktywów</t>
        </is>
      </c>
      <c r="BG340" t="inlineStr">
        <is>
          <t>2|2</t>
        </is>
      </c>
      <c r="BH340" t="inlineStr">
        <is>
          <t>|</t>
        </is>
      </c>
      <c r="BI340" t="inlineStr">
        <is>
          <t/>
        </is>
      </c>
      <c r="BJ340" t="inlineStr">
        <is>
          <t/>
        </is>
      </c>
      <c r="BK340" t="inlineStr">
        <is>
          <t/>
        </is>
      </c>
      <c r="BL340" t="inlineStr">
        <is>
          <t>deturnare de active</t>
        </is>
      </c>
      <c r="BM340" t="inlineStr">
        <is>
          <t>3</t>
        </is>
      </c>
      <c r="BN340" t="inlineStr">
        <is>
          <t/>
        </is>
      </c>
      <c r="BO340" t="inlineStr">
        <is>
          <t/>
        </is>
      </c>
      <c r="BP340" t="inlineStr">
        <is>
          <t/>
        </is>
      </c>
      <c r="BQ340" t="inlineStr">
        <is>
          <t/>
        </is>
      </c>
      <c r="BR340" t="inlineStr">
        <is>
          <t>poneverba sredstev|protipravna prilastitev sredstev</t>
        </is>
      </c>
      <c r="BS340" t="inlineStr">
        <is>
          <t>3|3</t>
        </is>
      </c>
      <c r="BT340" t="inlineStr">
        <is>
          <t>|</t>
        </is>
      </c>
      <c r="BU340" t="inlineStr">
        <is>
          <t>förskingring av tillgångar</t>
        </is>
      </c>
      <c r="BV340" t="inlineStr">
        <is>
          <t>1</t>
        </is>
      </c>
      <c r="BW340" t="inlineStr">
        <is>
          <t/>
        </is>
      </c>
      <c r="BX340" t="inlineStr">
        <is>
          <t>кражба на активи на предприятието и често се извършва от служители в относително малки и несъществени размери. В нея обаче може да участва ръководството, което има по-големи възможности да прикрие или скрие незаконното присвояване (злоупотребата) по начини, които е трудно да бъдат разкрити</t>
        </is>
      </c>
      <c r="BY340" t="inlineStr">
        <is>
          <t>krádež majetku společnosti pro osobní obohacení</t>
        </is>
      </c>
      <c r="BZ340" t="inlineStr">
        <is>
          <t/>
        </is>
      </c>
      <c r="CA340" t="inlineStr">
        <is>
          <t>alle von internen und externen Mitarbeitern begangene Delikte, die dazu führen, dass dem Unternehmen materielle oder immaterielle Vermögensgegenstände entzogen werden und dass das Vermögen vermindert bzw. dass die Verpflichtungen der Gesellschaft erhöht werden</t>
        </is>
      </c>
      <c r="CB340" t="inlineStr">
        <is>
          <t/>
        </is>
      </c>
      <c r="CC340" t="inlineStr">
        <is>
          <t>the theft of assets (including monetary assets/cash or supplies and equipment) by directors, others in fiduciary positions or an employee for their own benefit</t>
        </is>
      </c>
      <c r="CD340" t="inlineStr">
        <is>
          <t/>
        </is>
      </c>
      <c r="CE340" t="inlineStr">
        <is>
          <t/>
        </is>
      </c>
      <c r="CF340" t="inlineStr">
        <is>
          <t/>
        </is>
      </c>
      <c r="CG340" t="inlineStr">
        <is>
          <t>Un détournement d'actifs implique le vol de biens appartenant à l'entité. Il peut s'effectuer de différentes manières et s'accompagne souvent d'enregistrements comptables falsifiés ou trompeurs, ou de documents destinés à dissimuler la disparition desdits actifs.</t>
        </is>
      </c>
      <c r="CH340" t="inlineStr">
        <is>
          <t/>
        </is>
      </c>
      <c r="CI340" t="inlineStr">
        <is>
          <t/>
        </is>
      </c>
      <c r="CJ340" t="inlineStr">
        <is>
          <t/>
        </is>
      </c>
      <c r="CK340" t="inlineStr">
        <is>
          <t>Chiunque, per procurare a sé o ad altri un ingiusto profitto, si appropria il denaro o la cosa mobile altrui di cui abbia, a qualsiasi titolo, il possesso, è punito, a querela della persona offesa con la reclusione fino a tre anni e con la multa fino a lire due milioni.</t>
        </is>
      </c>
      <c r="CL340" t="inlineStr">
        <is>
          <t/>
        </is>
      </c>
      <c r="CM340" t="inlineStr">
        <is>
          <t/>
        </is>
      </c>
      <c r="CN340" t="inlineStr">
        <is>
          <t/>
        </is>
      </c>
      <c r="CO340" t="inlineStr">
        <is>
          <t/>
        </is>
      </c>
      <c r="CP340" t="inlineStr">
        <is>
          <t/>
        </is>
      </c>
      <c r="CQ340" t="inlineStr">
        <is>
          <t/>
        </is>
      </c>
      <c r="CR340" t="inlineStr">
        <is>
          <t>fraudă implicând furtul activelor unei entități</t>
        </is>
      </c>
      <c r="CS340" t="inlineStr">
        <is>
          <t/>
        </is>
      </c>
      <c r="CT340" t="inlineStr">
        <is>
          <t>kraja sredstev organizacije, ki jo zakrivijo zaposleni ali poslovodstvo in ki jo pogosto spremljajo ponarejene ali zavajajoče vknjižbe ali listine, ki naj bi prikrile dejstvo, da so sredstva pogrešana ali so bila zastavljena brez pravilne odobritve</t>
        </is>
      </c>
      <c r="CU340" t="inlineStr">
        <is>
          <t/>
        </is>
      </c>
    </row>
    <row r="341">
      <c r="A341" s="1" t="str">
        <f>HYPERLINK("https://iate.europa.eu/entry/result/3528269/all", "3528269")</f>
        <v>3528269</v>
      </c>
      <c r="B341" t="inlineStr">
        <is>
          <t>EMPLOYMENT AND WORKING CONDITIONS;EUROPEAN UNION;SOCIAL QUESTIONS</t>
        </is>
      </c>
      <c r="C341" t="inlineStr">
        <is>
          <t>EMPLOYMENT AND WORKING CONDITIONS|employment;EUROPEAN UNION|European construction|deepening of the European Union;SOCIAL QUESTIONS</t>
        </is>
      </c>
      <c r="D341" t="inlineStr">
        <is>
          <t>инициатива за социално предприемачество</t>
        </is>
      </c>
      <c r="E341" t="inlineStr">
        <is>
          <t>3</t>
        </is>
      </c>
      <c r="F341" t="inlineStr">
        <is>
          <t/>
        </is>
      </c>
      <c r="G341" t="inlineStr">
        <is>
          <t>Iniciativa pro sociální podnikání</t>
        </is>
      </c>
      <c r="H341" t="inlineStr">
        <is>
          <t>2</t>
        </is>
      </c>
      <c r="I341" t="inlineStr">
        <is>
          <t/>
        </is>
      </c>
      <c r="J341" t="inlineStr">
        <is>
          <t/>
        </is>
      </c>
      <c r="K341" t="inlineStr">
        <is>
          <t/>
        </is>
      </c>
      <c r="L341" t="inlineStr">
        <is>
          <t/>
        </is>
      </c>
      <c r="M341" t="inlineStr">
        <is>
          <t>Initiative für soziales Unternehmertum</t>
        </is>
      </c>
      <c r="N341" t="inlineStr">
        <is>
          <t>4</t>
        </is>
      </c>
      <c r="O341" t="inlineStr">
        <is>
          <t/>
        </is>
      </c>
      <c r="P341" t="inlineStr">
        <is>
          <t>πρωτοβουλία για την κοινωνική επιχειρηματικότητα</t>
        </is>
      </c>
      <c r="Q341" t="inlineStr">
        <is>
          <t>3</t>
        </is>
      </c>
      <c r="R341" t="inlineStr">
        <is>
          <t/>
        </is>
      </c>
      <c r="S341" t="inlineStr">
        <is>
          <t>social business initiative|SBI|Social Business Initiative</t>
        </is>
      </c>
      <c r="T341" t="inlineStr">
        <is>
          <t>1|3|4</t>
        </is>
      </c>
      <c r="U341" t="inlineStr">
        <is>
          <t>||</t>
        </is>
      </c>
      <c r="V341" t="inlineStr">
        <is>
          <t/>
        </is>
      </c>
      <c r="W341" t="inlineStr">
        <is>
          <t/>
        </is>
      </c>
      <c r="X341" t="inlineStr">
        <is>
          <t/>
        </is>
      </c>
      <c r="Y341" t="inlineStr">
        <is>
          <t/>
        </is>
      </c>
      <c r="Z341" t="inlineStr">
        <is>
          <t/>
        </is>
      </c>
      <c r="AA341" t="inlineStr">
        <is>
          <t/>
        </is>
      </c>
      <c r="AB341" t="inlineStr">
        <is>
          <t>sosiaalisen yrittäjyyden aloite</t>
        </is>
      </c>
      <c r="AC341" t="inlineStr">
        <is>
          <t>3</t>
        </is>
      </c>
      <c r="AD341" t="inlineStr">
        <is>
          <t/>
        </is>
      </c>
      <c r="AE341" t="inlineStr">
        <is>
          <t>Initiative pour l'entrepreneuriat social - Construire un écosystème pour promouvoir les entreprises sociales au cœur de l'économie et de l'innovation sociales|Initiative pour l’entrepreneuriat social|IES</t>
        </is>
      </c>
      <c r="AF341" t="inlineStr">
        <is>
          <t>3|3|3</t>
        </is>
      </c>
      <c r="AG341" t="inlineStr">
        <is>
          <t>||</t>
        </is>
      </c>
      <c r="AH341" t="inlineStr">
        <is>
          <t>Tionscnamh Gnó Shóisialta</t>
        </is>
      </c>
      <c r="AI341" t="inlineStr">
        <is>
          <t>3</t>
        </is>
      </c>
      <c r="AJ341" t="inlineStr">
        <is>
          <t/>
        </is>
      </c>
      <c r="AK341" t="inlineStr">
        <is>
          <t>Inicijativa za socijalno poduzetništvo</t>
        </is>
      </c>
      <c r="AL341" t="inlineStr">
        <is>
          <t>3</t>
        </is>
      </c>
      <c r="AM341" t="inlineStr">
        <is>
          <t/>
        </is>
      </c>
      <c r="AN341" t="inlineStr">
        <is>
          <t>„szociális vállalkozás” kezdeményezés|Kezdeményezés a szociális vállalkozásért</t>
        </is>
      </c>
      <c r="AO341" t="inlineStr">
        <is>
          <t>4|4</t>
        </is>
      </c>
      <c r="AP341" t="inlineStr">
        <is>
          <t>|</t>
        </is>
      </c>
      <c r="AQ341" t="inlineStr">
        <is>
          <t/>
        </is>
      </c>
      <c r="AR341" t="inlineStr">
        <is>
          <t/>
        </is>
      </c>
      <c r="AS341" t="inlineStr">
        <is>
          <t/>
        </is>
      </c>
      <c r="AT341" t="inlineStr">
        <is>
          <t/>
        </is>
      </c>
      <c r="AU341" t="inlineStr">
        <is>
          <t/>
        </is>
      </c>
      <c r="AV341" t="inlineStr">
        <is>
          <t/>
        </is>
      </c>
      <c r="AW341" t="inlineStr">
        <is>
          <t/>
        </is>
      </c>
      <c r="AX341" t="inlineStr">
        <is>
          <t/>
        </is>
      </c>
      <c r="AY341" t="inlineStr">
        <is>
          <t/>
        </is>
      </c>
      <c r="AZ341" t="inlineStr">
        <is>
          <t>Inizjattiva ta' Negozju Soċjali</t>
        </is>
      </c>
      <c r="BA341" t="inlineStr">
        <is>
          <t>3</t>
        </is>
      </c>
      <c r="BB341" t="inlineStr">
        <is>
          <t/>
        </is>
      </c>
      <c r="BC341" t="inlineStr">
        <is>
          <t>Initiatief voor sociaal ondernemerschap</t>
        </is>
      </c>
      <c r="BD341" t="inlineStr">
        <is>
          <t>3</t>
        </is>
      </c>
      <c r="BE341" t="inlineStr">
        <is>
          <t/>
        </is>
      </c>
      <c r="BF341" t="inlineStr">
        <is>
          <t>Inicjatywa na rzecz przedsiębiorczości społecznej</t>
        </is>
      </c>
      <c r="BG341" t="inlineStr">
        <is>
          <t>3</t>
        </is>
      </c>
      <c r="BH341" t="inlineStr">
        <is>
          <t/>
        </is>
      </c>
      <c r="BI341" t="inlineStr">
        <is>
          <t>iniciativa empresarial social</t>
        </is>
      </c>
      <c r="BJ341" t="inlineStr">
        <is>
          <t>3</t>
        </is>
      </c>
      <c r="BK341" t="inlineStr">
        <is>
          <t/>
        </is>
      </c>
      <c r="BL341" t="inlineStr">
        <is>
          <t/>
        </is>
      </c>
      <c r="BM341" t="inlineStr">
        <is>
          <t/>
        </is>
      </c>
      <c r="BN341" t="inlineStr">
        <is>
          <t/>
        </is>
      </c>
      <c r="BO341" t="inlineStr">
        <is>
          <t/>
        </is>
      </c>
      <c r="BP341" t="inlineStr">
        <is>
          <t/>
        </is>
      </c>
      <c r="BQ341" t="inlineStr">
        <is>
          <t/>
        </is>
      </c>
      <c r="BR341" t="inlineStr">
        <is>
          <t>pobuda za socialna podjetja</t>
        </is>
      </c>
      <c r="BS341" t="inlineStr">
        <is>
          <t>3</t>
        </is>
      </c>
      <c r="BT341" t="inlineStr">
        <is>
          <t/>
        </is>
      </c>
      <c r="BU341" t="inlineStr">
        <is>
          <t>initiativ för socialt företagande</t>
        </is>
      </c>
      <c r="BV341" t="inlineStr">
        <is>
          <t>3</t>
        </is>
      </c>
      <c r="BW341" t="inlineStr">
        <is>
          <t/>
        </is>
      </c>
      <c r="BX341" t="inlineStr">
        <is>
          <t>инициатива на Европейската комисия, която има за цел да подпомогне развитието на предприятия, които се съсредоточават най-вече върху създаването на социален ефект чрез дейностите си, като дейностите им са насочени и са в полза на организациите от социалната икономика (включително фондации), които отговарят на общите критерии за „социално предприемачество“</t>
        </is>
      </c>
      <c r="BY341" t="inlineStr">
        <is>
          <t/>
        </is>
      </c>
      <c r="BZ341" t="inlineStr">
        <is>
          <t/>
        </is>
      </c>
      <c r="CA341" t="inlineStr">
        <is>
          <t>Aufforderung an die nationalen und regionalen Regierungen sowie die Interessengruppen, ein günstiges Umfeld für soziales Unternehmertum zu entwickeln, die Bemühungen auf nationaler und regionaler Ebene auszubauen sowie die Strukturfonds und andere verfügbare Finanzierungsquellen bestmöglich zu nutzen</t>
        </is>
      </c>
      <c r="CB341" t="inlineStr">
        <is>
          <t>Πρωτοβουλία της Επιτροπής για την προώθηση της κοινωνικής επιχειρηματικότητας και την ανάπτυξή της στην ενιαία αγορά</t>
        </is>
      </c>
      <c r="CC341" t="inlineStr">
        <is>
          <t>European Commission initiative to promote social business and its development in the Single market</t>
        </is>
      </c>
      <c r="CD341" t="inlineStr">
        <is>
          <t/>
        </is>
      </c>
      <c r="CE341" t="inlineStr">
        <is>
          <t/>
        </is>
      </c>
      <c r="CF341" t="inlineStr">
        <is>
          <t>komission aloite sosiaalisten yritysten toiminnan kehittämiseksi sisämarkkinoilla</t>
        </is>
      </c>
      <c r="CG341" t="inlineStr">
        <is>
          <t/>
        </is>
      </c>
      <c r="CH341" t="inlineStr">
        <is>
          <t/>
        </is>
      </c>
      <c r="CI341" t="inlineStr">
        <is>
          <t/>
        </is>
      </c>
      <c r="CJ341" t="inlineStr">
        <is>
          <t>bizottsági kezdeményezés, amelynek célja a társadalomtudatos vállalkozás eszméjének előmozdítása és fejlesztése az egységes piacon</t>
        </is>
      </c>
      <c r="CK341" t="inlineStr">
        <is>
          <t/>
        </is>
      </c>
      <c r="CL341" t="inlineStr">
        <is>
          <t/>
        </is>
      </c>
      <c r="CM341" t="inlineStr">
        <is>
          <t/>
        </is>
      </c>
      <c r="CN341" t="inlineStr">
        <is>
          <t/>
        </is>
      </c>
      <c r="CO341" t="inlineStr">
        <is>
          <t>Het initiatief voor sociaal ondernemerschap is bedoeld ter ondersteuning van de ontwikkeling van ondernemingen die met hun activiteiten primair een sociaal effect beogen, en de voorgestelde maatregelen zijn dan ook gericht op en dienen ten behoeve van sociaaleconomische instellingen (inclusief stichtingen) die voldoen aan de algemene criteria die in de mededeling zijn geformuleerd om als een "sociale onderneming" te kunnen worden beschouwd</t>
        </is>
      </c>
      <c r="CP341" t="inlineStr">
        <is>
          <t/>
        </is>
      </c>
      <c r="CQ341" t="inlineStr">
        <is>
          <t>Iniciativa da Comissão Europeia com o objetivo de promover o empreendedorismo social e o seu desenvolvimento no mercado único</t>
        </is>
      </c>
      <c r="CR341" t="inlineStr">
        <is>
          <t/>
        </is>
      </c>
      <c r="CS341" t="inlineStr">
        <is>
          <t/>
        </is>
      </c>
      <c r="CT341" t="inlineStr">
        <is>
          <t/>
        </is>
      </c>
      <c r="CU341" t="inlineStr">
        <is>
          <t/>
        </is>
      </c>
    </row>
    <row r="342">
      <c r="A342" s="1" t="str">
        <f>HYPERLINK("https://iate.europa.eu/entry/result/3551398/all", "3551398")</f>
        <v>3551398</v>
      </c>
      <c r="B342" t="inlineStr">
        <is>
          <t>INTERNATIONAL ORGANISATIONS;FINANCE</t>
        </is>
      </c>
      <c r="C342" t="inlineStr">
        <is>
          <t>INTERNATIONAL ORGANISATIONS|European organisations|European organisation;FINANCE|financial institutions and credit|financial services</t>
        </is>
      </c>
      <c r="D342" t="inlineStr">
        <is>
          <t>Европейска фондация за кредитен рейтинг</t>
        </is>
      </c>
      <c r="E342" t="inlineStr">
        <is>
          <t>3</t>
        </is>
      </c>
      <c r="F342" t="inlineStr">
        <is>
          <t/>
        </is>
      </c>
      <c r="G342" t="inlineStr">
        <is>
          <t>evropská ratingová nadace</t>
        </is>
      </c>
      <c r="H342" t="inlineStr">
        <is>
          <t>2</t>
        </is>
      </c>
      <c r="I342" t="inlineStr">
        <is>
          <t/>
        </is>
      </c>
      <c r="J342" t="inlineStr">
        <is>
          <t/>
        </is>
      </c>
      <c r="K342" t="inlineStr">
        <is>
          <t/>
        </is>
      </c>
      <c r="L342" t="inlineStr">
        <is>
          <t/>
        </is>
      </c>
      <c r="M342" t="inlineStr">
        <is>
          <t>Europäische Ratingstiftung|europäische Ratingstiftung</t>
        </is>
      </c>
      <c r="N342" t="inlineStr">
        <is>
          <t>2|2</t>
        </is>
      </c>
      <c r="O342" t="inlineStr">
        <is>
          <t>|</t>
        </is>
      </c>
      <c r="P342" t="inlineStr">
        <is>
          <t>Ευρωπαϊκό Ίδρυμα Αξιολόγησης της Πιστοληπτικής Ικανότητας</t>
        </is>
      </c>
      <c r="Q342" t="inlineStr">
        <is>
          <t>3</t>
        </is>
      </c>
      <c r="R342" t="inlineStr">
        <is>
          <t/>
        </is>
      </c>
      <c r="S342" t="inlineStr">
        <is>
          <t>European credit rating foundation</t>
        </is>
      </c>
      <c r="T342" t="inlineStr">
        <is>
          <t>3</t>
        </is>
      </c>
      <c r="U342" t="inlineStr">
        <is>
          <t/>
        </is>
      </c>
      <c r="V342" t="inlineStr">
        <is>
          <t>Fundación Europea de Calificación Crediticia</t>
        </is>
      </c>
      <c r="W342" t="inlineStr">
        <is>
          <t>3</t>
        </is>
      </c>
      <c r="X342" t="inlineStr">
        <is>
          <t/>
        </is>
      </c>
      <c r="Y342" t="inlineStr">
        <is>
          <t/>
        </is>
      </c>
      <c r="Z342" t="inlineStr">
        <is>
          <t/>
        </is>
      </c>
      <c r="AA342" t="inlineStr">
        <is>
          <t/>
        </is>
      </c>
      <c r="AB342" t="inlineStr">
        <is>
          <t/>
        </is>
      </c>
      <c r="AC342" t="inlineStr">
        <is>
          <t/>
        </is>
      </c>
      <c r="AD342" t="inlineStr">
        <is>
          <t/>
        </is>
      </c>
      <c r="AE342" t="inlineStr">
        <is>
          <t>fondation européenne de notation de crédit</t>
        </is>
      </c>
      <c r="AF342" t="inlineStr">
        <is>
          <t>3</t>
        </is>
      </c>
      <c r="AG342" t="inlineStr">
        <is>
          <t/>
        </is>
      </c>
      <c r="AH342" t="inlineStr">
        <is>
          <t>an Fhondúireacht Eorpach um Rátáil Chreidmheasa</t>
        </is>
      </c>
      <c r="AI342" t="inlineStr">
        <is>
          <t>3</t>
        </is>
      </c>
      <c r="AJ342" t="inlineStr">
        <is>
          <t/>
        </is>
      </c>
      <c r="AK342" t="inlineStr">
        <is>
          <t>europska zaklada za kreditni rejting</t>
        </is>
      </c>
      <c r="AL342" t="inlineStr">
        <is>
          <t>3</t>
        </is>
      </c>
      <c r="AM342" t="inlineStr">
        <is>
          <t/>
        </is>
      </c>
      <c r="AN342" t="inlineStr">
        <is>
          <t>európai hitelminősítő alapítvány</t>
        </is>
      </c>
      <c r="AO342" t="inlineStr">
        <is>
          <t>4</t>
        </is>
      </c>
      <c r="AP342" t="inlineStr">
        <is>
          <t/>
        </is>
      </c>
      <c r="AQ342" t="inlineStr">
        <is>
          <t/>
        </is>
      </c>
      <c r="AR342" t="inlineStr">
        <is>
          <t/>
        </is>
      </c>
      <c r="AS342" t="inlineStr">
        <is>
          <t/>
        </is>
      </c>
      <c r="AT342" t="inlineStr">
        <is>
          <t/>
        </is>
      </c>
      <c r="AU342" t="inlineStr">
        <is>
          <t/>
        </is>
      </c>
      <c r="AV342" t="inlineStr">
        <is>
          <t/>
        </is>
      </c>
      <c r="AW342" t="inlineStr">
        <is>
          <t/>
        </is>
      </c>
      <c r="AX342" t="inlineStr">
        <is>
          <t/>
        </is>
      </c>
      <c r="AY342" t="inlineStr">
        <is>
          <t/>
        </is>
      </c>
      <c r="AZ342" t="inlineStr">
        <is>
          <t>Fondazzjoni Ewropea tal-Klassifkazzjoni tal-Kreditu</t>
        </is>
      </c>
      <c r="BA342" t="inlineStr">
        <is>
          <t>3</t>
        </is>
      </c>
      <c r="BB342" t="inlineStr">
        <is>
          <t/>
        </is>
      </c>
      <c r="BC342" t="inlineStr">
        <is>
          <t/>
        </is>
      </c>
      <c r="BD342" t="inlineStr">
        <is>
          <t/>
        </is>
      </c>
      <c r="BE342" t="inlineStr">
        <is>
          <t/>
        </is>
      </c>
      <c r="BF342" t="inlineStr">
        <is>
          <t>europejska fundacja ratingowa|europejska fundacja ratingów kredytowych</t>
        </is>
      </c>
      <c r="BG342" t="inlineStr">
        <is>
          <t>3|3</t>
        </is>
      </c>
      <c r="BH342" t="inlineStr">
        <is>
          <t>|</t>
        </is>
      </c>
      <c r="BI342" t="inlineStr">
        <is>
          <t>fundação europeia de notação de crédito|fundação europeia de notação de risco</t>
        </is>
      </c>
      <c r="BJ342" t="inlineStr">
        <is>
          <t>3|3</t>
        </is>
      </c>
      <c r="BK342" t="inlineStr">
        <is>
          <t>|</t>
        </is>
      </c>
      <c r="BL342" t="inlineStr">
        <is>
          <t/>
        </is>
      </c>
      <c r="BM342" t="inlineStr">
        <is>
          <t/>
        </is>
      </c>
      <c r="BN342" t="inlineStr">
        <is>
          <t/>
        </is>
      </c>
      <c r="BO342" t="inlineStr">
        <is>
          <t/>
        </is>
      </c>
      <c r="BP342" t="inlineStr">
        <is>
          <t/>
        </is>
      </c>
      <c r="BQ342" t="inlineStr">
        <is>
          <t/>
        </is>
      </c>
      <c r="BR342" t="inlineStr">
        <is>
          <t>Evropska ustanova za bonitetno ocenjevanje</t>
        </is>
      </c>
      <c r="BS342" t="inlineStr">
        <is>
          <t>3</t>
        </is>
      </c>
      <c r="BT342" t="inlineStr">
        <is>
          <t/>
        </is>
      </c>
      <c r="BU342" t="inlineStr">
        <is>
          <t/>
        </is>
      </c>
      <c r="BV342" t="inlineStr">
        <is>
          <t/>
        </is>
      </c>
      <c r="BW342" t="inlineStr">
        <is>
          <t/>
        </is>
      </c>
      <c r="BX342" t="inlineStr">
        <is>
          <t>(проект за създаване на) независим орган, предназначен да оценява всички кредитни рейнинги, с изключение на държавния дълг на държавите членки, за който отговаря Европейската публична агенция за кредитен рейтинг</t>
        </is>
      </c>
      <c r="BY342" t="inlineStr">
        <is>
          <t>instituce, která by vytvářela ratingy kromě hodnocení bonity státních dluhů členských států</t>
        </is>
      </c>
      <c r="BZ342" t="inlineStr">
        <is>
          <t/>
        </is>
      </c>
      <c r="CA342" t="inlineStr">
        <is>
          <t/>
        </is>
      </c>
      <c r="CB342" t="inlineStr">
        <is>
          <t/>
        </is>
      </c>
      <c r="CC342" t="inlineStr">
        <is>
          <t/>
        </is>
      </c>
      <c r="CD342" t="inlineStr">
        <is>
          <t/>
        </is>
      </c>
      <c r="CE342" t="inlineStr">
        <is>
          <t/>
        </is>
      </c>
      <c r="CF342" t="inlineStr">
        <is>
          <t/>
        </is>
      </c>
      <c r="CG342" t="inlineStr">
        <is>
          <t/>
        </is>
      </c>
      <c r="CH342" t="inlineStr">
        <is>
          <t/>
        </is>
      </c>
      <c r="CI342" t="inlineStr">
        <is>
          <t/>
        </is>
      </c>
      <c r="CJ342" t="inlineStr">
        <is>
          <t/>
        </is>
      </c>
      <c r="CK342" t="inlineStr">
        <is>
          <t/>
        </is>
      </c>
      <c r="CL342" t="inlineStr">
        <is>
          <t/>
        </is>
      </c>
      <c r="CM342" t="inlineStr">
        <is>
          <t/>
        </is>
      </c>
      <c r="CN342" t="inlineStr">
        <is>
          <t/>
        </is>
      </c>
      <c r="CO342" t="inlineStr">
        <is>
          <t/>
        </is>
      </c>
      <c r="CP342" t="inlineStr">
        <is>
          <t>ogólnoeuropejska fundacja, której powołanie zaproponowano w celu opracowywania wszelkich ratingów kredytowych innych niż ocena wiarygodności kredytowej instrumentów dłużnych państw członkowskich</t>
        </is>
      </c>
      <c r="CQ342" t="inlineStr">
        <is>
          <t/>
        </is>
      </c>
      <c r="CR342" t="inlineStr">
        <is>
          <t/>
        </is>
      </c>
      <c r="CS342" t="inlineStr">
        <is>
          <t/>
        </is>
      </c>
      <c r="CT342" t="inlineStr">
        <is>
          <t/>
        </is>
      </c>
      <c r="CU342" t="inlineStr">
        <is>
          <t/>
        </is>
      </c>
    </row>
    <row r="343">
      <c r="A343" s="1" t="str">
        <f>HYPERLINK("https://iate.europa.eu/entry/result/3541411/all", "3541411")</f>
        <v>3541411</v>
      </c>
      <c r="B343" t="inlineStr">
        <is>
          <t>INTERNATIONAL ORGANISATIONS;FINANCE</t>
        </is>
      </c>
      <c r="C343" t="inlineStr">
        <is>
          <t>INTERNATIONAL ORGANISATIONS|European organisations|European organisation;FINANCE|financing and investment</t>
        </is>
      </c>
      <c r="D343" t="inlineStr">
        <is>
          <t/>
        </is>
      </c>
      <c r="E343" t="inlineStr">
        <is>
          <t/>
        </is>
      </c>
      <c r="F343" t="inlineStr">
        <is>
          <t/>
        </is>
      </c>
      <c r="G343" t="inlineStr">
        <is>
          <t>Evropská asociace fondů a asset managementu</t>
        </is>
      </c>
      <c r="H343" t="inlineStr">
        <is>
          <t>2</t>
        </is>
      </c>
      <c r="I343" t="inlineStr">
        <is>
          <t/>
        </is>
      </c>
      <c r="J343" t="inlineStr">
        <is>
          <t>de europæiske investeringsforeningers brancheorganisation|EFAMA</t>
        </is>
      </c>
      <c r="K343" t="inlineStr">
        <is>
          <t>3|3</t>
        </is>
      </c>
      <c r="L343" t="inlineStr">
        <is>
          <t>|</t>
        </is>
      </c>
      <c r="M343" t="inlineStr">
        <is>
          <t>EFAMA|Europäische Investment-Vereinigung|European Fund and Asset Management Association</t>
        </is>
      </c>
      <c r="N343" t="inlineStr">
        <is>
          <t>3|3|3</t>
        </is>
      </c>
      <c r="O343" t="inlineStr">
        <is>
          <t>||</t>
        </is>
      </c>
      <c r="P343" t="inlineStr">
        <is>
          <t>Ευρωπαϊκή Ένωση Διαχείρισης Κεφαλαίων και Περιουσιακών Στοιχείων|EFAMA</t>
        </is>
      </c>
      <c r="Q343" t="inlineStr">
        <is>
          <t>3|1</t>
        </is>
      </c>
      <c r="R343" t="inlineStr">
        <is>
          <t>|</t>
        </is>
      </c>
      <c r="S343" t="inlineStr">
        <is>
          <t>EFAMA|European Fund and Asset Management Association|FEFSI|European Federation of Investment Funds and Companies</t>
        </is>
      </c>
      <c r="T343" t="inlineStr">
        <is>
          <t>3|3|3|3</t>
        </is>
      </c>
      <c r="U343" t="inlineStr">
        <is>
          <t>||obsolete|obsolete</t>
        </is>
      </c>
      <c r="V343" t="inlineStr">
        <is>
          <t>Federación Europea de Fondos y Sociedades de Inversión|EFIFC</t>
        </is>
      </c>
      <c r="W343" t="inlineStr">
        <is>
          <t>3|3</t>
        </is>
      </c>
      <c r="X343" t="inlineStr">
        <is>
          <t>|</t>
        </is>
      </c>
      <c r="Y343" t="inlineStr">
        <is>
          <t>Euroopa Fondivalitsejate Liit</t>
        </is>
      </c>
      <c r="Z343" t="inlineStr">
        <is>
          <t>3</t>
        </is>
      </c>
      <c r="AA343" t="inlineStr">
        <is>
          <t/>
        </is>
      </c>
      <c r="AB343" t="inlineStr">
        <is>
          <t>Euroopan sijoitusrahastojen ja -yhtiöiden yhdistys|EFAMA|Euroopan sijoitusrahastojen ja sijoitusyhtiöiden liitto (FEFSI)</t>
        </is>
      </c>
      <c r="AC343" t="inlineStr">
        <is>
          <t>2|3|2</t>
        </is>
      </c>
      <c r="AD343" t="inlineStr">
        <is>
          <t>||</t>
        </is>
      </c>
      <c r="AE343" t="inlineStr">
        <is>
          <t>EFAMA|Association européenne de la gestion d'actifs et de fonds</t>
        </is>
      </c>
      <c r="AF343" t="inlineStr">
        <is>
          <t>2|3</t>
        </is>
      </c>
      <c r="AG343" t="inlineStr">
        <is>
          <t>|</t>
        </is>
      </c>
      <c r="AH343" t="inlineStr">
        <is>
          <t>an Comhlachas Eorpach maidir le Bainistíocht Ciste agus Socmhainní</t>
        </is>
      </c>
      <c r="AI343" t="inlineStr">
        <is>
          <t>3</t>
        </is>
      </c>
      <c r="AJ343" t="inlineStr">
        <is>
          <t/>
        </is>
      </c>
      <c r="AK343" t="inlineStr">
        <is>
          <t>EFAMA|Europsko udruženje društava za upravljanje fondovima i imovinom</t>
        </is>
      </c>
      <c r="AL343" t="inlineStr">
        <is>
          <t>2|2</t>
        </is>
      </c>
      <c r="AM343" t="inlineStr">
        <is>
          <t>|</t>
        </is>
      </c>
      <c r="AN343" t="inlineStr">
        <is>
          <t>Európai Alap- és Vagyonkezelők Szövetsége</t>
        </is>
      </c>
      <c r="AO343" t="inlineStr">
        <is>
          <t>3</t>
        </is>
      </c>
      <c r="AP343" t="inlineStr">
        <is>
          <t/>
        </is>
      </c>
      <c r="AQ343" t="inlineStr">
        <is>
          <t>EFAMA</t>
        </is>
      </c>
      <c r="AR343" t="inlineStr">
        <is>
          <t>4</t>
        </is>
      </c>
      <c r="AS343" t="inlineStr">
        <is>
          <t/>
        </is>
      </c>
      <c r="AT343" t="inlineStr">
        <is>
          <t/>
        </is>
      </c>
      <c r="AU343" t="inlineStr">
        <is>
          <t/>
        </is>
      </c>
      <c r="AV343" t="inlineStr">
        <is>
          <t/>
        </is>
      </c>
      <c r="AW343" t="inlineStr">
        <is>
          <t>Eiropas Fondu un aktīvu vadības asociācija</t>
        </is>
      </c>
      <c r="AX343" t="inlineStr">
        <is>
          <t>3</t>
        </is>
      </c>
      <c r="AY343" t="inlineStr">
        <is>
          <t/>
        </is>
      </c>
      <c r="AZ343" t="inlineStr">
        <is>
          <t>Assoċjazzjoni Ewropea tal-Ġestjoni tal-Fondi u l-Assi</t>
        </is>
      </c>
      <c r="BA343" t="inlineStr">
        <is>
          <t>3</t>
        </is>
      </c>
      <c r="BB343" t="inlineStr">
        <is>
          <t/>
        </is>
      </c>
      <c r="BC343" t="inlineStr">
        <is>
          <t/>
        </is>
      </c>
      <c r="BD343" t="inlineStr">
        <is>
          <t/>
        </is>
      </c>
      <c r="BE343" t="inlineStr">
        <is>
          <t/>
        </is>
      </c>
      <c r="BF343" t="inlineStr">
        <is>
          <t>Europejskie Stowarzyszenie Zarządzania Funduszami i Aktywami|EFAMA</t>
        </is>
      </c>
      <c r="BG343" t="inlineStr">
        <is>
          <t>2|2</t>
        </is>
      </c>
      <c r="BH343" t="inlineStr">
        <is>
          <t>|</t>
        </is>
      </c>
      <c r="BI343" t="inlineStr">
        <is>
          <t>EFAMA|Associação Europeia de Gestão de Fundos e Ativos</t>
        </is>
      </c>
      <c r="BJ343" t="inlineStr">
        <is>
          <t>3|3</t>
        </is>
      </c>
      <c r="BK343" t="inlineStr">
        <is>
          <t>|</t>
        </is>
      </c>
      <c r="BL343" t="inlineStr">
        <is>
          <t>EFAMA|Asociația europeană a administratorilor de fonduri și de active</t>
        </is>
      </c>
      <c r="BM343" t="inlineStr">
        <is>
          <t>3|3</t>
        </is>
      </c>
      <c r="BN343" t="inlineStr">
        <is>
          <t>|</t>
        </is>
      </c>
      <c r="BO343" t="inlineStr">
        <is>
          <t>EFAMA|Európska asociácia fondov a správcovských spoločností</t>
        </is>
      </c>
      <c r="BP343" t="inlineStr">
        <is>
          <t>3|3</t>
        </is>
      </c>
      <c r="BQ343" t="inlineStr">
        <is>
          <t>|</t>
        </is>
      </c>
      <c r="BR343" t="inlineStr">
        <is>
          <t>Evropska stanovska organizacija nacionalnih združenj podjetij</t>
        </is>
      </c>
      <c r="BS343" t="inlineStr">
        <is>
          <t>3</t>
        </is>
      </c>
      <c r="BT343" t="inlineStr">
        <is>
          <t/>
        </is>
      </c>
      <c r="BU343" t="inlineStr">
        <is>
          <t>Europeiska fondbolagens förening</t>
        </is>
      </c>
      <c r="BV343" t="inlineStr">
        <is>
          <t>3</t>
        </is>
      </c>
      <c r="BW343" t="inlineStr">
        <is>
          <t/>
        </is>
      </c>
      <c r="BX343" t="inlineStr">
        <is>
          <t/>
        </is>
      </c>
      <c r="BY343" t="inlineStr">
        <is>
          <t/>
        </is>
      </c>
      <c r="BZ343" t="inlineStr">
        <is>
          <t>EFAMA står for branchens fælleseuropæiske politiske arbejde og udgiver blandt andet statistikker, der belyser udviklingen i de europæiske investeringsforeninger.</t>
        </is>
      </c>
      <c r="CA343" t="inlineStr">
        <is>
          <t>Interessenvertretung der europäischen Investmentfondsindustrie in Brüssel</t>
        </is>
      </c>
      <c r="CB343" t="inlineStr">
        <is>
          <t>Είναι η αντιπροσωπευτική μηκερδοσκοπική ένωση της ευρωπαϊκής επενδυτικής διαχείρισης με έδρα τις Βρυξέλλες</t>
        </is>
      </c>
      <c r="CC343" t="inlineStr">
        <is>
          <t>the representative association for the European investment management industry</t>
        </is>
      </c>
      <c r="CD343" t="inlineStr">
        <is>
          <t/>
        </is>
      </c>
      <c r="CE343" t="inlineStr">
        <is>
          <t/>
        </is>
      </c>
      <c r="CF343" t="inlineStr">
        <is>
          <t/>
        </is>
      </c>
      <c r="CG343" t="inlineStr">
        <is>
          <t>L'EFAMA (anciennement Fédération européenne des fonds et sociétés d'investissement -FEFSI-) est l'association qui représente l’ensemble des acteurs de la gestion collective d’actifs vis-à-vis des différentes autorités et organismes.</t>
        </is>
      </c>
      <c r="CH343" t="inlineStr">
        <is>
          <t/>
        </is>
      </c>
      <c r="CI343" t="inlineStr">
        <is>
          <t/>
        </is>
      </c>
      <c r="CJ343" t="inlineStr">
        <is>
          <t/>
        </is>
      </c>
      <c r="CK343" t="inlineStr">
        <is>
          <t/>
        </is>
      </c>
      <c r="CL343" t="inlineStr">
        <is>
          <t/>
        </is>
      </c>
      <c r="CM343" t="inlineStr">
        <is>
          <t/>
        </is>
      </c>
      <c r="CN343" t="inlineStr">
        <is>
          <t>l-assoċjazzjoni rappreżentattiva għall-industrija tal-ġestjoni Ewropea għall-investiment</t>
        </is>
      </c>
      <c r="CO343" t="inlineStr">
        <is>
          <t/>
        </is>
      </c>
      <c r="CP343" t="inlineStr">
        <is>
          <t>europejska pozarządowa organizacja skupiająca instytucje związane z rynkiem funduszy inwestycyjnych</t>
        </is>
      </c>
      <c r="CQ343" t="inlineStr">
        <is>
          <t/>
        </is>
      </c>
      <c r="CR343" t="inlineStr">
        <is>
          <t>asociație care reprezintă toți actorii gestionării colective a activelor față de diferitele autorități și organizații</t>
        </is>
      </c>
      <c r="CS343" t="inlineStr">
        <is>
          <t>európska asociácia správcovských a iných investičných spoločností</t>
        </is>
      </c>
      <c r="CT343" t="inlineStr">
        <is>
          <t>EFAMA (ang. European Fund And Asset Management Association) je evropska stanovska organizacija nacionalnih združenj podjetij, ki se ukvarjajo z upravljanjem premoženja. Slovensko združenje DZU (ZDU-GIZ) je član te organizacije od julija 2007.</t>
        </is>
      </c>
      <c r="CU343" t="inlineStr">
        <is>
          <t>representationsforum för den europeiska kapitalförvaltningsbranschen. Fondbolagens förening och systerorganisationer från 25 andra länder i Europa är medlemmar</t>
        </is>
      </c>
    </row>
    <row r="344">
      <c r="A344" s="1" t="str">
        <f>HYPERLINK("https://iate.europa.eu/entry/result/3537362/all", "3537362")</f>
        <v>3537362</v>
      </c>
      <c r="B344" t="inlineStr">
        <is>
          <t>FINANCE</t>
        </is>
      </c>
      <c r="C344" t="inlineStr">
        <is>
          <t>FINANCE|free movement of capital|financial market</t>
        </is>
      </c>
      <c r="D344" t="inlineStr">
        <is>
          <t>регионална фондова борса</t>
        </is>
      </c>
      <c r="E344" t="inlineStr">
        <is>
          <t>3</t>
        </is>
      </c>
      <c r="F344" t="inlineStr">
        <is>
          <t/>
        </is>
      </c>
      <c r="G344" t="inlineStr">
        <is>
          <t>regionální burza</t>
        </is>
      </c>
      <c r="H344" t="inlineStr">
        <is>
          <t>2</t>
        </is>
      </c>
      <c r="I344" t="inlineStr">
        <is>
          <t/>
        </is>
      </c>
      <c r="J344" t="inlineStr">
        <is>
          <t>regional børs</t>
        </is>
      </c>
      <c r="K344" t="inlineStr">
        <is>
          <t>3</t>
        </is>
      </c>
      <c r="L344" t="inlineStr">
        <is>
          <t/>
        </is>
      </c>
      <c r="M344" t="inlineStr">
        <is>
          <t>Regionalbörse</t>
        </is>
      </c>
      <c r="N344" t="inlineStr">
        <is>
          <t>3</t>
        </is>
      </c>
      <c r="O344" t="inlineStr">
        <is>
          <t/>
        </is>
      </c>
      <c r="P344" t="inlineStr">
        <is>
          <t>περιφερειακό χρηματιστήριο αξιών</t>
        </is>
      </c>
      <c r="Q344" t="inlineStr">
        <is>
          <t>4</t>
        </is>
      </c>
      <c r="R344" t="inlineStr">
        <is>
          <t/>
        </is>
      </c>
      <c r="S344" t="inlineStr">
        <is>
          <t>regional stock exchange</t>
        </is>
      </c>
      <c r="T344" t="inlineStr">
        <is>
          <t>2</t>
        </is>
      </c>
      <c r="U344" t="inlineStr">
        <is>
          <t/>
        </is>
      </c>
      <c r="V344" t="inlineStr">
        <is>
          <t>bolsa regional</t>
        </is>
      </c>
      <c r="W344" t="inlineStr">
        <is>
          <t>2</t>
        </is>
      </c>
      <c r="X344" t="inlineStr">
        <is>
          <t/>
        </is>
      </c>
      <c r="Y344" t="inlineStr">
        <is>
          <t/>
        </is>
      </c>
      <c r="Z344" t="inlineStr">
        <is>
          <t/>
        </is>
      </c>
      <c r="AA344" t="inlineStr">
        <is>
          <t/>
        </is>
      </c>
      <c r="AB344" t="inlineStr">
        <is>
          <t>alueellinen pörssi</t>
        </is>
      </c>
      <c r="AC344" t="inlineStr">
        <is>
          <t>2</t>
        </is>
      </c>
      <c r="AD344" t="inlineStr">
        <is>
          <t/>
        </is>
      </c>
      <c r="AE344" t="inlineStr">
        <is>
          <t>bourse régionale</t>
        </is>
      </c>
      <c r="AF344" t="inlineStr">
        <is>
          <t>4</t>
        </is>
      </c>
      <c r="AG344" t="inlineStr">
        <is>
          <t/>
        </is>
      </c>
      <c r="AH344" t="inlineStr">
        <is>
          <t>stocmhalartán réigiúnach</t>
        </is>
      </c>
      <c r="AI344" t="inlineStr">
        <is>
          <t>3</t>
        </is>
      </c>
      <c r="AJ344" t="inlineStr">
        <is>
          <t/>
        </is>
      </c>
      <c r="AK344" t="inlineStr">
        <is>
          <t>regionalna burza</t>
        </is>
      </c>
      <c r="AL344" t="inlineStr">
        <is>
          <t>3</t>
        </is>
      </c>
      <c r="AM344" t="inlineStr">
        <is>
          <t/>
        </is>
      </c>
      <c r="AN344" t="inlineStr">
        <is>
          <t>regionális tőzsde</t>
        </is>
      </c>
      <c r="AO344" t="inlineStr">
        <is>
          <t>2</t>
        </is>
      </c>
      <c r="AP344" t="inlineStr">
        <is>
          <t/>
        </is>
      </c>
      <c r="AQ344" t="inlineStr">
        <is>
          <t>borsa regionale</t>
        </is>
      </c>
      <c r="AR344" t="inlineStr">
        <is>
          <t>4</t>
        </is>
      </c>
      <c r="AS344" t="inlineStr">
        <is>
          <t/>
        </is>
      </c>
      <c r="AT344" t="inlineStr">
        <is>
          <t/>
        </is>
      </c>
      <c r="AU344" t="inlineStr">
        <is>
          <t/>
        </is>
      </c>
      <c r="AV344" t="inlineStr">
        <is>
          <t/>
        </is>
      </c>
      <c r="AW344" t="inlineStr">
        <is>
          <t>reģionālā birža</t>
        </is>
      </c>
      <c r="AX344" t="inlineStr">
        <is>
          <t>3</t>
        </is>
      </c>
      <c r="AY344" t="inlineStr">
        <is>
          <t/>
        </is>
      </c>
      <c r="AZ344" t="inlineStr">
        <is>
          <t/>
        </is>
      </c>
      <c r="BA344" t="inlineStr">
        <is>
          <t/>
        </is>
      </c>
      <c r="BB344" t="inlineStr">
        <is>
          <t/>
        </is>
      </c>
      <c r="BC344" t="inlineStr">
        <is>
          <t/>
        </is>
      </c>
      <c r="BD344" t="inlineStr">
        <is>
          <t/>
        </is>
      </c>
      <c r="BE344" t="inlineStr">
        <is>
          <t/>
        </is>
      </c>
      <c r="BF344" t="inlineStr">
        <is>
          <t>giełda lokalna/regionalna</t>
        </is>
      </c>
      <c r="BG344" t="inlineStr">
        <is>
          <t>3</t>
        </is>
      </c>
      <c r="BH344" t="inlineStr">
        <is>
          <t/>
        </is>
      </c>
      <c r="BI344" t="inlineStr">
        <is>
          <t>bolsa regional</t>
        </is>
      </c>
      <c r="BJ344" t="inlineStr">
        <is>
          <t>3</t>
        </is>
      </c>
      <c r="BK344" t="inlineStr">
        <is>
          <t/>
        </is>
      </c>
      <c r="BL344" t="inlineStr">
        <is>
          <t>bursă regională</t>
        </is>
      </c>
      <c r="BM344" t="inlineStr">
        <is>
          <t>4</t>
        </is>
      </c>
      <c r="BN344" t="inlineStr">
        <is>
          <t/>
        </is>
      </c>
      <c r="BO344" t="inlineStr">
        <is>
          <t>regionálna burza cenných papierov</t>
        </is>
      </c>
      <c r="BP344" t="inlineStr">
        <is>
          <t>2</t>
        </is>
      </c>
      <c r="BQ344" t="inlineStr">
        <is>
          <t/>
        </is>
      </c>
      <c r="BR344" t="inlineStr">
        <is>
          <t>regionalni borzni trg</t>
        </is>
      </c>
      <c r="BS344" t="inlineStr">
        <is>
          <t>3</t>
        </is>
      </c>
      <c r="BT344" t="inlineStr">
        <is>
          <t/>
        </is>
      </c>
      <c r="BU344" t="inlineStr">
        <is>
          <t>regional börs</t>
        </is>
      </c>
      <c r="BV344" t="inlineStr">
        <is>
          <t>1</t>
        </is>
      </c>
      <c r="BW344" t="inlineStr">
        <is>
          <t/>
        </is>
      </c>
      <c r="BX344" t="inlineStr">
        <is>
          <t>място извън основния финансов център на една държава, на което се търгуват финансови инструменти на публични дружества</t>
        </is>
      </c>
      <c r="BY344" t="inlineStr">
        <is>
          <t/>
        </is>
      </c>
      <c r="BZ344" t="inlineStr">
        <is>
          <t/>
        </is>
      </c>
      <c r="CA344" t="inlineStr">
        <is>
          <t>die in Deutschland alteingesessenen Wertpapierbörsen, die neben der Frankfurter Wertpapierbörse (FWB) (einschließlich der elektronischen Handelsplattform XETRA) existieren</t>
        </is>
      </c>
      <c r="CB344" t="inlineStr">
        <is>
          <t/>
        </is>
      </c>
      <c r="CC344" t="inlineStr">
        <is>
          <t>any exchange located outside a country's main financial center</t>
        </is>
      </c>
      <c r="CD344" t="inlineStr">
        <is>
          <t/>
        </is>
      </c>
      <c r="CE344" t="inlineStr">
        <is>
          <t/>
        </is>
      </c>
      <c r="CF344" t="inlineStr">
        <is>
          <t/>
        </is>
      </c>
      <c r="CG344" t="inlineStr">
        <is>
          <t/>
        </is>
      </c>
      <c r="CH344" t="inlineStr">
        <is>
          <t/>
        </is>
      </c>
      <c r="CI344" t="inlineStr">
        <is>
          <t/>
        </is>
      </c>
      <c r="CJ344" t="inlineStr">
        <is>
          <t/>
        </is>
      </c>
      <c r="CK344" t="inlineStr">
        <is>
          <t/>
        </is>
      </c>
      <c r="CL344" t="inlineStr">
        <is>
          <t/>
        </is>
      </c>
      <c r="CM344" t="inlineStr">
        <is>
          <t/>
        </is>
      </c>
      <c r="CN344" t="inlineStr">
        <is>
          <t/>
        </is>
      </c>
      <c r="CO344" t="inlineStr">
        <is>
          <t/>
        </is>
      </c>
      <c r="CP344" t="inlineStr">
        <is>
          <t>klasyfikacja giełdy według zasięgu oddziaływania</t>
        </is>
      </c>
      <c r="CQ344" t="inlineStr">
        <is>
          <t/>
        </is>
      </c>
      <c r="CR344" t="inlineStr">
        <is>
          <t/>
        </is>
      </c>
      <c r="CS344" t="inlineStr">
        <is>
          <t/>
        </is>
      </c>
      <c r="CT344" t="inlineStr">
        <is>
          <t/>
        </is>
      </c>
      <c r="CU344" t="inlineStr">
        <is>
          <t/>
        </is>
      </c>
    </row>
    <row r="345">
      <c r="A345" s="1" t="str">
        <f>HYPERLINK("https://iate.europa.eu/entry/result/160515/all", "160515")</f>
        <v>160515</v>
      </c>
      <c r="B345" t="inlineStr">
        <is>
          <t>FINANCE</t>
        </is>
      </c>
      <c r="C345" t="inlineStr">
        <is>
          <t>FINANCE|monetary relations|European Monetary System;FINANCE|monetary economics|monetary policy</t>
        </is>
      </c>
      <c r="D345" t="inlineStr">
        <is>
          <t>система с целево предназначение</t>
        </is>
      </c>
      <c r="E345" t="inlineStr">
        <is>
          <t>3</t>
        </is>
      </c>
      <c r="F345" t="inlineStr">
        <is>
          <t/>
        </is>
      </c>
      <c r="G345" t="inlineStr">
        <is>
          <t>systém rezervace</t>
        </is>
      </c>
      <c r="H345" t="inlineStr">
        <is>
          <t>3</t>
        </is>
      </c>
      <c r="I345" t="inlineStr">
        <is>
          <t/>
        </is>
      </c>
      <c r="J345" t="inlineStr">
        <is>
          <t>system med øremærkning|øremærkning</t>
        </is>
      </c>
      <c r="K345" t="inlineStr">
        <is>
          <t>3|3</t>
        </is>
      </c>
      <c r="L345" t="inlineStr">
        <is>
          <t>|</t>
        </is>
      </c>
      <c r="M345" t="inlineStr">
        <is>
          <t>Kennzeichnungsverfahren</t>
        </is>
      </c>
      <c r="N345" t="inlineStr">
        <is>
          <t>3</t>
        </is>
      </c>
      <c r="O345" t="inlineStr">
        <is>
          <t/>
        </is>
      </c>
      <c r="P345" t="inlineStr">
        <is>
          <t>σύστημα αντιστοίχισης|σύστημα εξειδίκευσης των ασφαλειών|Σύστημα εξειδίκευσης</t>
        </is>
      </c>
      <c r="Q345" t="inlineStr">
        <is>
          <t>3|2|3</t>
        </is>
      </c>
      <c r="R345" t="inlineStr">
        <is>
          <t>||</t>
        </is>
      </c>
      <c r="S345" t="inlineStr">
        <is>
          <t>earmarking system</t>
        </is>
      </c>
      <c r="T345" t="inlineStr">
        <is>
          <t>3</t>
        </is>
      </c>
      <c r="U345" t="inlineStr">
        <is>
          <t/>
        </is>
      </c>
      <c r="V345" t="inlineStr">
        <is>
          <t>sistema de identificación individual|sistema de identificación individual en la toma de garantías</t>
        </is>
      </c>
      <c r="W345" t="inlineStr">
        <is>
          <t>3|3</t>
        </is>
      </c>
      <c r="X345" t="inlineStr">
        <is>
          <t>|</t>
        </is>
      </c>
      <c r="Y345" t="inlineStr">
        <is>
          <t>märgistatud tagatiste haldussüsteem</t>
        </is>
      </c>
      <c r="Z345" t="inlineStr">
        <is>
          <t>3</t>
        </is>
      </c>
      <c r="AA345" t="inlineStr">
        <is>
          <t/>
        </is>
      </c>
      <c r="AB345" t="inlineStr">
        <is>
          <t>korvamerkintäjärjestelmä</t>
        </is>
      </c>
      <c r="AC345" t="inlineStr">
        <is>
          <t>3</t>
        </is>
      </c>
      <c r="AD345" t="inlineStr">
        <is>
          <t/>
        </is>
      </c>
      <c r="AE345" t="inlineStr">
        <is>
          <t>système d'affectation des garanties</t>
        </is>
      </c>
      <c r="AF345" t="inlineStr">
        <is>
          <t>4</t>
        </is>
      </c>
      <c r="AG345" t="inlineStr">
        <is>
          <t/>
        </is>
      </c>
      <c r="AH345" t="inlineStr">
        <is>
          <t>córas comharthaithe</t>
        </is>
      </c>
      <c r="AI345" t="inlineStr">
        <is>
          <t>3</t>
        </is>
      </c>
      <c r="AJ345" t="inlineStr">
        <is>
          <t/>
        </is>
      </c>
      <c r="AK345" t="inlineStr">
        <is>
          <t>sustav namjene</t>
        </is>
      </c>
      <c r="AL345" t="inlineStr">
        <is>
          <t>2</t>
        </is>
      </c>
      <c r="AM345" t="inlineStr">
        <is>
          <t/>
        </is>
      </c>
      <c r="AN345" t="inlineStr">
        <is>
          <t>earmarking rendszer|az eszközök egyedi ügyletekhez történő rendelése</t>
        </is>
      </c>
      <c r="AO345" t="inlineStr">
        <is>
          <t>3|3</t>
        </is>
      </c>
      <c r="AP345" t="inlineStr">
        <is>
          <t>|</t>
        </is>
      </c>
      <c r="AQ345" t="inlineStr">
        <is>
          <t>sistema di earmarking</t>
        </is>
      </c>
      <c r="AR345" t="inlineStr">
        <is>
          <t>3</t>
        </is>
      </c>
      <c r="AS345" t="inlineStr">
        <is>
          <t/>
        </is>
      </c>
      <c r="AT345" t="inlineStr">
        <is>
          <t>atskirojo įkaito sistema</t>
        </is>
      </c>
      <c r="AU345" t="inlineStr">
        <is>
          <t>3</t>
        </is>
      </c>
      <c r="AV345" t="inlineStr">
        <is>
          <t/>
        </is>
      </c>
      <c r="AW345" t="inlineStr">
        <is>
          <t/>
        </is>
      </c>
      <c r="AX345" t="inlineStr">
        <is>
          <t/>
        </is>
      </c>
      <c r="AY345" t="inlineStr">
        <is>
          <t/>
        </is>
      </c>
      <c r="AZ345" t="inlineStr">
        <is>
          <t/>
        </is>
      </c>
      <c r="BA345" t="inlineStr">
        <is>
          <t/>
        </is>
      </c>
      <c r="BB345" t="inlineStr">
        <is>
          <t/>
        </is>
      </c>
      <c r="BC345" t="inlineStr">
        <is>
          <t>systeem waarbij activa aan afzonderlijke krediettransacties worden toegewezen</t>
        </is>
      </c>
      <c r="BD345" t="inlineStr">
        <is>
          <t>3</t>
        </is>
      </c>
      <c r="BE345" t="inlineStr">
        <is>
          <t/>
        </is>
      </c>
      <c r="BF345" t="inlineStr">
        <is>
          <t>earmarking|system zabezpieczeń typu earmarking</t>
        </is>
      </c>
      <c r="BG345" t="inlineStr">
        <is>
          <t>3|3</t>
        </is>
      </c>
      <c r="BH345" t="inlineStr">
        <is>
          <t>|</t>
        </is>
      </c>
      <c r="BI345" t="inlineStr">
        <is>
          <t>sistema de garantias individuais</t>
        </is>
      </c>
      <c r="BJ345" t="inlineStr">
        <is>
          <t>3</t>
        </is>
      </c>
      <c r="BK345" t="inlineStr">
        <is>
          <t/>
        </is>
      </c>
      <c r="BL345" t="inlineStr">
        <is>
          <t>sistem de tip earmarking</t>
        </is>
      </c>
      <c r="BM345" t="inlineStr">
        <is>
          <t>3</t>
        </is>
      </c>
      <c r="BN345" t="inlineStr">
        <is>
          <t/>
        </is>
      </c>
      <c r="BO345" t="inlineStr">
        <is>
          <t>systém rezervácie</t>
        </is>
      </c>
      <c r="BP345" t="inlineStr">
        <is>
          <t>3</t>
        </is>
      </c>
      <c r="BQ345" t="inlineStr">
        <is>
          <t/>
        </is>
      </c>
      <c r="BR345" t="inlineStr">
        <is>
          <t>sistem označevanja finančnega premoženja za zavarovanje terjatev</t>
        </is>
      </c>
      <c r="BS345" t="inlineStr">
        <is>
          <t>3</t>
        </is>
      </c>
      <c r="BT345" t="inlineStr">
        <is>
          <t/>
        </is>
      </c>
      <c r="BU345" t="inlineStr">
        <is>
          <t>öronmärkning|öronmärkningssystem</t>
        </is>
      </c>
      <c r="BV345" t="inlineStr">
        <is>
          <t>3|3</t>
        </is>
      </c>
      <c r="BW345" t="inlineStr">
        <is>
          <t>|</t>
        </is>
      </c>
      <c r="BX345" t="inlineStr">
        <is>
          <t>система на националната централна банка за управление на обезпеченията, при която се предоставя ликвидност срещу активи, предназначени за всяка конкретна сделка</t>
        </is>
      </c>
      <c r="BY345" t="inlineStr">
        <is>
          <t>systém správy zajištění centrálními bankami, kdy je likvidita poskytována proti aktivům účelově vázaným pro každou jednotlivou transakci</t>
        </is>
      </c>
      <c r="BZ345" t="inlineStr">
        <is>
          <t>Et system til centralbankernes administration af de sikkerhedsstillede aktiver, hvor der tilføres likviditet mod aktiver, der er øremærket til den enkelte transaktion.</t>
        </is>
      </c>
      <c r="CA345" t="inlineStr">
        <is>
          <t>System zur Verwaltung von Sicherheiten durch die Zentralbanken, bei dem Liquidität gegen Sicherheiten, die als Deckung für jedes einzelne Geschäft gekennzeichnet sind, bereitgestellt wird.</t>
        </is>
      </c>
      <c r="CB345" t="inlineStr">
        <is>
          <t>1.σύστημα με το οποίο οι κεντρικές τράπεζες διαχειρίζονται τις παρεχόμενες ασφάλειες και σύμφωνα με το οποίο η ρευστότητα παρέχεται έναντι περιουσιακών στοιχείων που εξειδικεύονται για κάθε επιμέρους συναλλαγή .</t>
        </is>
      </c>
      <c r="CC345" t="inlineStr">
        <is>
          <t>system for central banks’ collateral management where liquidity is provided against assets earmarked for each individual transaction</t>
        </is>
      </c>
      <c r="CD345" t="inlineStr">
        <is>
          <t>sistema de gestión de garantías que utilizan los bancos centrales en virtud del cual se otorga liquidez contra la entrega de activos identificados individualmente para cada transacción.</t>
        </is>
      </c>
      <c r="CE345" t="inlineStr">
        <is>
          <t>keskpankade tagatiste haldamise süsteem, kus likviidsust pakutakse iga üksiktehingu jaoks märgistatud varade vastu</t>
        </is>
      </c>
      <c r="CF345" t="inlineStr">
        <is>
          <t>keskuspankin vakuushallinnassa käytettävä järjestelmä, jossa luottoa myönnetään kutakin yksittäistä transaktiota varten korvamerkittyjä vakuuksia vastaan</t>
        </is>
      </c>
      <c r="CG345" t="inlineStr">
        <is>
          <t>système de gestion des garanties par les banques centrales dans lequel les liquidités sont allouées contre des actifs affectés à une transaction en particulier</t>
        </is>
      </c>
      <c r="CH345" t="inlineStr">
        <is>
          <t/>
        </is>
      </c>
      <c r="CI345" t="inlineStr">
        <is>
          <t>Sustav za upravljanje kolateralom središnjih banaka kojim se osigurava likvidnost na temelju imovine namijenjene za svaku pojedinu transakciju.</t>
        </is>
      </c>
      <c r="CJ345" t="inlineStr">
        <is>
          <t>Az NBK-k (Nemzeti Központi Bank) biztosítékkezelésére bevezetett rendszer, amelynek keretében a likviditásbővítés az egyes ügyletekhez rendelt eszközök ellenében történik.</t>
        </is>
      </c>
      <c r="CK345" t="inlineStr">
        <is>
          <t>sistema per la gestione delle garanzie delle banche centrali in cui è possibile individuare le attività date a fronte di ogni specifica operazione.</t>
        </is>
      </c>
      <c r="CL345" t="inlineStr">
        <is>
          <t>NCB įkaito valdymo sistema, pagal kurią likvidumas suteikiamas užtikrinant konkrečiu identifikuojamu turtu, kuris klasifikuojamas įkaitu konkrečioms Eurosistemos kredito operacijoms</t>
        </is>
      </c>
      <c r="CM345" t="inlineStr">
        <is>
          <t/>
        </is>
      </c>
      <c r="CN345" t="inlineStr">
        <is>
          <t/>
        </is>
      </c>
      <c r="CO345" t="inlineStr">
        <is>
          <t/>
        </is>
      </c>
      <c r="CP345" t="inlineStr">
        <is>
          <t>System zarządzania zabezpieczeniami banków centralnych, w którym aktywa przekazane na zabezpieczenie dostarczanej płynności są przypisane do konkretnych transakcji.</t>
        </is>
      </c>
      <c r="CQ345" t="inlineStr">
        <is>
          <t>Sistema destinado à gestão de garantias dadas aos bancos centrais, através do qual é cedida liquidez contra activos que garantem individualmente cada operação.</t>
        </is>
      </c>
      <c r="CR345" t="inlineStr">
        <is>
          <t>Un sistem al băncilor centrale de gestionare a garanțiilor, în care lichiditățile sunt furnizate pe baza activelor identificate și afectate fiecărei tranzacții individuale.</t>
        </is>
      </c>
      <c r="CS345" t="inlineStr">
        <is>
          <t>spôsob, ktorým centrálne banky spravujú poskytnutý kolaterál, keď sa likvidita dodáva oproti aktívam účelovo viazaným na každú jednotlivú transakciu</t>
        </is>
      </c>
      <c r="CT345" t="inlineStr">
        <is>
          <t>sistem za upravljanje zavarovanja centralnih bank, kjer se likvidnost zagotovi ob označitvi premoženja za vsako posamezno transakcijo</t>
        </is>
      </c>
      <c r="CU345" t="inlineStr">
        <is>
          <t>ett system för förvaltning av säkerheter i centralbankerna där likviditet tillförs mot tillgångar som är öronmärkta för varje enskild transaktion</t>
        </is>
      </c>
    </row>
    <row r="346">
      <c r="A346" s="1" t="str">
        <f>HYPERLINK("https://iate.europa.eu/entry/result/3530930/all", "3530930")</f>
        <v>3530930</v>
      </c>
      <c r="B346" t="inlineStr">
        <is>
          <t>FINANCE</t>
        </is>
      </c>
      <c r="C346" t="inlineStr">
        <is>
          <t>FINANCE|free movement of capital|financial market</t>
        </is>
      </c>
      <c r="D346" t="inlineStr">
        <is>
          <t/>
        </is>
      </c>
      <c r="E346" t="inlineStr">
        <is>
          <t/>
        </is>
      </c>
      <c r="F346" t="inlineStr">
        <is>
          <t/>
        </is>
      </c>
      <c r="G346" t="inlineStr">
        <is>
          <t/>
        </is>
      </c>
      <c r="H346" t="inlineStr">
        <is>
          <t/>
        </is>
      </c>
      <c r="I346" t="inlineStr">
        <is>
          <t/>
        </is>
      </c>
      <c r="J346" t="inlineStr">
        <is>
          <t>valutaoption|option relateret til valuta</t>
        </is>
      </c>
      <c r="K346" t="inlineStr">
        <is>
          <t>3|3</t>
        </is>
      </c>
      <c r="L346" t="inlineStr">
        <is>
          <t>|</t>
        </is>
      </c>
      <c r="M346" t="inlineStr">
        <is>
          <t>Devisenoptionsgeschäft</t>
        </is>
      </c>
      <c r="N346" t="inlineStr">
        <is>
          <t>3</t>
        </is>
      </c>
      <c r="O346" t="inlineStr">
        <is>
          <t/>
        </is>
      </c>
      <c r="P346" t="inlineStr">
        <is>
          <t/>
        </is>
      </c>
      <c r="Q346" t="inlineStr">
        <is>
          <t/>
        </is>
      </c>
      <c r="R346" t="inlineStr">
        <is>
          <t/>
        </is>
      </c>
      <c r="S346" t="inlineStr">
        <is>
          <t>currency translated option</t>
        </is>
      </c>
      <c r="T346" t="inlineStr">
        <is>
          <t>3</t>
        </is>
      </c>
      <c r="U346" t="inlineStr">
        <is>
          <t/>
        </is>
      </c>
      <c r="V346" t="inlineStr">
        <is>
          <t>opción convertida a divisas</t>
        </is>
      </c>
      <c r="W346" t="inlineStr">
        <is>
          <t>2</t>
        </is>
      </c>
      <c r="X346" t="inlineStr">
        <is>
          <t/>
        </is>
      </c>
      <c r="Y346" t="inlineStr">
        <is>
          <t/>
        </is>
      </c>
      <c r="Z346" t="inlineStr">
        <is>
          <t/>
        </is>
      </c>
      <c r="AA346" t="inlineStr">
        <is>
          <t/>
        </is>
      </c>
      <c r="AB346" t="inlineStr">
        <is>
          <t/>
        </is>
      </c>
      <c r="AC346" t="inlineStr">
        <is>
          <t/>
        </is>
      </c>
      <c r="AD346" t="inlineStr">
        <is>
          <t/>
        </is>
      </c>
      <c r="AE346" t="inlineStr">
        <is>
          <t>Option de change</t>
        </is>
      </c>
      <c r="AF346" t="inlineStr">
        <is>
          <t>4</t>
        </is>
      </c>
      <c r="AG346" t="inlineStr">
        <is>
          <t/>
        </is>
      </c>
      <c r="AH346" t="inlineStr">
        <is>
          <t>céadrogha aistrithe airgeadra</t>
        </is>
      </c>
      <c r="AI346" t="inlineStr">
        <is>
          <t>3</t>
        </is>
      </c>
      <c r="AJ346" t="inlineStr">
        <is>
          <t/>
        </is>
      </c>
      <c r="AK346" t="inlineStr">
        <is>
          <t/>
        </is>
      </c>
      <c r="AL346" t="inlineStr">
        <is>
          <t/>
        </is>
      </c>
      <c r="AM346" t="inlineStr">
        <is>
          <t/>
        </is>
      </c>
      <c r="AN346" t="inlineStr">
        <is>
          <t/>
        </is>
      </c>
      <c r="AO346" t="inlineStr">
        <is>
          <t/>
        </is>
      </c>
      <c r="AP346" t="inlineStr">
        <is>
          <t/>
        </is>
      </c>
      <c r="AQ346" t="inlineStr">
        <is>
          <t>opzione in valuta</t>
        </is>
      </c>
      <c r="AR346" t="inlineStr">
        <is>
          <t>4</t>
        </is>
      </c>
      <c r="AS346" t="inlineStr">
        <is>
          <t/>
        </is>
      </c>
      <c r="AT346" t="inlineStr">
        <is>
          <t/>
        </is>
      </c>
      <c r="AU346" t="inlineStr">
        <is>
          <t/>
        </is>
      </c>
      <c r="AV346" t="inlineStr">
        <is>
          <t/>
        </is>
      </c>
      <c r="AW346" t="inlineStr">
        <is>
          <t/>
        </is>
      </c>
      <c r="AX346" t="inlineStr">
        <is>
          <t/>
        </is>
      </c>
      <c r="AY346" t="inlineStr">
        <is>
          <t/>
        </is>
      </c>
      <c r="AZ346" t="inlineStr">
        <is>
          <t/>
        </is>
      </c>
      <c r="BA346" t="inlineStr">
        <is>
          <t/>
        </is>
      </c>
      <c r="BB346" t="inlineStr">
        <is>
          <t/>
        </is>
      </c>
      <c r="BC346" t="inlineStr">
        <is>
          <t/>
        </is>
      </c>
      <c r="BD346" t="inlineStr">
        <is>
          <t/>
        </is>
      </c>
      <c r="BE346" t="inlineStr">
        <is>
          <t/>
        </is>
      </c>
      <c r="BF346" t="inlineStr">
        <is>
          <t>opcja walutowa</t>
        </is>
      </c>
      <c r="BG346" t="inlineStr">
        <is>
          <t>3</t>
        </is>
      </c>
      <c r="BH346" t="inlineStr">
        <is>
          <t/>
        </is>
      </c>
      <c r="BI346" t="inlineStr">
        <is>
          <t>opção de conversão de moeda</t>
        </is>
      </c>
      <c r="BJ346" t="inlineStr">
        <is>
          <t>3</t>
        </is>
      </c>
      <c r="BK346" t="inlineStr">
        <is>
          <t/>
        </is>
      </c>
      <c r="BL346" t="inlineStr">
        <is>
          <t/>
        </is>
      </c>
      <c r="BM346" t="inlineStr">
        <is>
          <t/>
        </is>
      </c>
      <c r="BN346" t="inlineStr">
        <is>
          <t/>
        </is>
      </c>
      <c r="BO346" t="inlineStr">
        <is>
          <t>menovo konverzné opcie</t>
        </is>
      </c>
      <c r="BP346" t="inlineStr">
        <is>
          <t>2</t>
        </is>
      </c>
      <c r="BQ346" t="inlineStr">
        <is>
          <t/>
        </is>
      </c>
      <c r="BR346" t="inlineStr">
        <is>
          <t/>
        </is>
      </c>
      <c r="BS346" t="inlineStr">
        <is>
          <t/>
        </is>
      </c>
      <c r="BT346" t="inlineStr">
        <is>
          <t/>
        </is>
      </c>
      <c r="BU346" t="inlineStr">
        <is>
          <t/>
        </is>
      </c>
      <c r="BV346" t="inlineStr">
        <is>
          <t/>
        </is>
      </c>
      <c r="BW346" t="inlineStr">
        <is>
          <t/>
        </is>
      </c>
      <c r="BX346" t="inlineStr">
        <is>
          <t/>
        </is>
      </c>
      <c r="BY346" t="inlineStr">
        <is>
          <t/>
        </is>
      </c>
      <c r="BZ346" t="inlineStr">
        <is>
          <t>Ved køb af en valutaoption har man ret, men dog ikke pligt, til at købe eller sælge et underliggende aktiv til en på forhånd aftalt kurs (strikekurs) på et på forhånd aftalt tidspunkt.</t>
        </is>
      </c>
      <c r="CA346" t="inlineStr">
        <is>
          <t>Bei einem Devisenoptionsgeschäft sichert sich der Käufer das Recht, Devisen zu einem festgelegten Kurs erwerben („call“) oder abgeben („put“) zu können. Damit kann sich der Händler ein bestimmtes Kursniveau sichern. Spekulative Anwender können mit einem auf die zu zahlende Optionsprämie begrenzten Risiko aus Kursschwankungen Gewinne erzielen. Die spekulativen Überlegungen entsprechen denen der Wertpapieroptionsgeschäfte.</t>
        </is>
      </c>
      <c r="CB346" t="inlineStr">
        <is>
          <t/>
        </is>
      </c>
      <c r="CC346" t="inlineStr">
        <is>
          <t>option on foreign assets where the payoff is exchanged into the domestic currency</t>
        </is>
      </c>
      <c r="CD346" t="inlineStr">
        <is>
          <t/>
        </is>
      </c>
      <c r="CE346" t="inlineStr">
        <is>
          <t/>
        </is>
      </c>
      <c r="CF346" t="inlineStr">
        <is>
          <t/>
        </is>
      </c>
      <c r="CG346" t="inlineStr">
        <is>
          <t>Faculté donnée à un obligataire de toucher les intérêts et le capital dans une des monnaies prévues par les modalités de l'emprunt. […] L'option de change permet de s'assurer d'un cours de change dans une devise particulière, tout en conservant la possibilité de réaliser la transaction au cours comptant si ce dernier est plus favorable.</t>
        </is>
      </c>
      <c r="CH346" t="inlineStr">
        <is>
          <t/>
        </is>
      </c>
      <c r="CI346" t="inlineStr">
        <is>
          <t/>
        </is>
      </c>
      <c r="CJ346" t="inlineStr">
        <is>
          <t/>
        </is>
      </c>
      <c r="CK346" t="inlineStr">
        <is>
          <t/>
        </is>
      </c>
      <c r="CL346" t="inlineStr">
        <is>
          <t/>
        </is>
      </c>
      <c r="CM346" t="inlineStr">
        <is>
          <t/>
        </is>
      </c>
      <c r="CN346" t="inlineStr">
        <is>
          <t/>
        </is>
      </c>
      <c r="CO346" t="inlineStr">
        <is>
          <t/>
        </is>
      </c>
      <c r="CP346" t="inlineStr">
        <is>
          <t>umowa dająca kupującemu prawo, ale nie zobowiązanie do kupna lub sprzedaży instrumentu finanasowego po ustalonej cenie przed lub w określonym terminie w przyszłości</t>
        </is>
      </c>
      <c r="CQ346" t="inlineStr">
        <is>
          <t/>
        </is>
      </c>
      <c r="CR346" t="inlineStr">
        <is>
          <t/>
        </is>
      </c>
      <c r="CS346" t="inlineStr">
        <is>
          <t>opcie na zahraničné akcie s fixným výmenným menovým kurzom. Payoff sa platí v domácej mene.</t>
        </is>
      </c>
      <c r="CT346" t="inlineStr">
        <is>
          <t/>
        </is>
      </c>
      <c r="CU346" t="inlineStr">
        <is>
          <t/>
        </is>
      </c>
    </row>
    <row r="347">
      <c r="A347" s="1" t="str">
        <f>HYPERLINK("https://iate.europa.eu/entry/result/113381/all", "113381")</f>
        <v>113381</v>
      </c>
      <c r="B347" t="inlineStr">
        <is>
          <t>FINANCE</t>
        </is>
      </c>
      <c r="C347" t="inlineStr">
        <is>
          <t>FINANCE|free movement of capital|financial market</t>
        </is>
      </c>
      <c r="D347" t="inlineStr">
        <is>
          <t/>
        </is>
      </c>
      <c r="E347" t="inlineStr">
        <is>
          <t/>
        </is>
      </c>
      <c r="F347" t="inlineStr">
        <is>
          <t/>
        </is>
      </c>
      <c r="G347" t="inlineStr">
        <is>
          <t/>
        </is>
      </c>
      <c r="H347" t="inlineStr">
        <is>
          <t/>
        </is>
      </c>
      <c r="I347" t="inlineStr">
        <is>
          <t/>
        </is>
      </c>
      <c r="J347" t="inlineStr">
        <is>
          <t>elektronisk handel</t>
        </is>
      </c>
      <c r="K347" t="inlineStr">
        <is>
          <t>2</t>
        </is>
      </c>
      <c r="L347" t="inlineStr">
        <is>
          <t/>
        </is>
      </c>
      <c r="M347" t="inlineStr">
        <is>
          <t>elektronischer Handel</t>
        </is>
      </c>
      <c r="N347" t="inlineStr">
        <is>
          <t>2</t>
        </is>
      </c>
      <c r="O347" t="inlineStr">
        <is>
          <t/>
        </is>
      </c>
      <c r="P347" t="inlineStr">
        <is>
          <t>ηλεκτρονικές συναλλαγές</t>
        </is>
      </c>
      <c r="Q347" t="inlineStr">
        <is>
          <t>2</t>
        </is>
      </c>
      <c r="R347" t="inlineStr">
        <is>
          <t/>
        </is>
      </c>
      <c r="S347" t="inlineStr">
        <is>
          <t>electronic trading</t>
        </is>
      </c>
      <c r="T347" t="inlineStr">
        <is>
          <t>4</t>
        </is>
      </c>
      <c r="U347" t="inlineStr">
        <is>
          <t/>
        </is>
      </c>
      <c r="V347" t="inlineStr">
        <is>
          <t>contratación electrónica</t>
        </is>
      </c>
      <c r="W347" t="inlineStr">
        <is>
          <t>2</t>
        </is>
      </c>
      <c r="X347" t="inlineStr">
        <is>
          <t/>
        </is>
      </c>
      <c r="Y347" t="inlineStr">
        <is>
          <t/>
        </is>
      </c>
      <c r="Z347" t="inlineStr">
        <is>
          <t/>
        </is>
      </c>
      <c r="AA347" t="inlineStr">
        <is>
          <t/>
        </is>
      </c>
      <c r="AB347" t="inlineStr">
        <is>
          <t/>
        </is>
      </c>
      <c r="AC347" t="inlineStr">
        <is>
          <t/>
        </is>
      </c>
      <c r="AD347" t="inlineStr">
        <is>
          <t/>
        </is>
      </c>
      <c r="AE347" t="inlineStr">
        <is>
          <t>négociation électronique|transaction par voie électronique</t>
        </is>
      </c>
      <c r="AF347" t="inlineStr">
        <is>
          <t>3|2</t>
        </is>
      </c>
      <c r="AG347" t="inlineStr">
        <is>
          <t>|</t>
        </is>
      </c>
      <c r="AH347" t="inlineStr">
        <is>
          <t/>
        </is>
      </c>
      <c r="AI347" t="inlineStr">
        <is>
          <t/>
        </is>
      </c>
      <c r="AJ347" t="inlineStr">
        <is>
          <t/>
        </is>
      </c>
      <c r="AK347" t="inlineStr">
        <is>
          <t/>
        </is>
      </c>
      <c r="AL347" t="inlineStr">
        <is>
          <t/>
        </is>
      </c>
      <c r="AM347" t="inlineStr">
        <is>
          <t/>
        </is>
      </c>
      <c r="AN347" t="inlineStr">
        <is>
          <t/>
        </is>
      </c>
      <c r="AO347" t="inlineStr">
        <is>
          <t/>
        </is>
      </c>
      <c r="AP347" t="inlineStr">
        <is>
          <t/>
        </is>
      </c>
      <c r="AQ347" t="inlineStr">
        <is>
          <t>contrattazione elettronica</t>
        </is>
      </c>
      <c r="AR347" t="inlineStr">
        <is>
          <t>2</t>
        </is>
      </c>
      <c r="AS347" t="inlineStr">
        <is>
          <t/>
        </is>
      </c>
      <c r="AT347" t="inlineStr">
        <is>
          <t/>
        </is>
      </c>
      <c r="AU347" t="inlineStr">
        <is>
          <t/>
        </is>
      </c>
      <c r="AV347" t="inlineStr">
        <is>
          <t/>
        </is>
      </c>
      <c r="AW347" t="inlineStr">
        <is>
          <t/>
        </is>
      </c>
      <c r="AX347" t="inlineStr">
        <is>
          <t/>
        </is>
      </c>
      <c r="AY347" t="inlineStr">
        <is>
          <t/>
        </is>
      </c>
      <c r="AZ347" t="inlineStr">
        <is>
          <t/>
        </is>
      </c>
      <c r="BA347" t="inlineStr">
        <is>
          <t/>
        </is>
      </c>
      <c r="BB347" t="inlineStr">
        <is>
          <t/>
        </is>
      </c>
      <c r="BC347" t="inlineStr">
        <is>
          <t>elektronische verhandeling</t>
        </is>
      </c>
      <c r="BD347" t="inlineStr">
        <is>
          <t>2</t>
        </is>
      </c>
      <c r="BE347" t="inlineStr">
        <is>
          <t/>
        </is>
      </c>
      <c r="BF347" t="inlineStr">
        <is>
          <t/>
        </is>
      </c>
      <c r="BG347" t="inlineStr">
        <is>
          <t/>
        </is>
      </c>
      <c r="BH347" t="inlineStr">
        <is>
          <t/>
        </is>
      </c>
      <c r="BI347" t="inlineStr">
        <is>
          <t>negociação eletrónica</t>
        </is>
      </c>
      <c r="BJ347" t="inlineStr">
        <is>
          <t>2</t>
        </is>
      </c>
      <c r="BK347" t="inlineStr">
        <is>
          <t/>
        </is>
      </c>
      <c r="BL347" t="inlineStr">
        <is>
          <t/>
        </is>
      </c>
      <c r="BM347" t="inlineStr">
        <is>
          <t/>
        </is>
      </c>
      <c r="BN347" t="inlineStr">
        <is>
          <t/>
        </is>
      </c>
      <c r="BO347" t="inlineStr">
        <is>
          <t/>
        </is>
      </c>
      <c r="BP347" t="inlineStr">
        <is>
          <t/>
        </is>
      </c>
      <c r="BQ347" t="inlineStr">
        <is>
          <t/>
        </is>
      </c>
      <c r="BR347" t="inlineStr">
        <is>
          <t/>
        </is>
      </c>
      <c r="BS347" t="inlineStr">
        <is>
          <t/>
        </is>
      </c>
      <c r="BT347" t="inlineStr">
        <is>
          <t/>
        </is>
      </c>
      <c r="BU347" t="inlineStr">
        <is>
          <t>elektronisk handel</t>
        </is>
      </c>
      <c r="BV347" t="inlineStr">
        <is>
          <t>2</t>
        </is>
      </c>
      <c r="BW347" t="inlineStr">
        <is>
          <t/>
        </is>
      </c>
      <c r="BX347" t="inlineStr">
        <is>
          <t/>
        </is>
      </c>
      <c r="BY347" t="inlineStr">
        <is>
          <t/>
        </is>
      </c>
      <c r="BZ347" t="inlineStr">
        <is>
          <t/>
        </is>
      </c>
      <c r="CA347" t="inlineStr">
        <is>
          <t/>
        </is>
      </c>
      <c r="CB347" t="inlineStr">
        <is>
          <t/>
        </is>
      </c>
      <c r="CC347" t="inlineStr">
        <is>
          <t>the voluntary exchange of goods and/or services for money or an equivalent good or service via a computerised platform</t>
        </is>
      </c>
      <c r="CD347" t="inlineStr">
        <is>
          <t/>
        </is>
      </c>
      <c r="CE347" t="inlineStr">
        <is>
          <t/>
        </is>
      </c>
      <c r="CF347" t="inlineStr">
        <is>
          <t/>
        </is>
      </c>
      <c r="CG347" t="inlineStr">
        <is>
          <t/>
        </is>
      </c>
      <c r="CH347" t="inlineStr">
        <is>
          <t/>
        </is>
      </c>
      <c r="CI347" t="inlineStr">
        <is>
          <t/>
        </is>
      </c>
      <c r="CJ347" t="inlineStr">
        <is>
          <t/>
        </is>
      </c>
      <c r="CK347" t="inlineStr">
        <is>
          <t/>
        </is>
      </c>
      <c r="CL347" t="inlineStr">
        <is>
          <t/>
        </is>
      </c>
      <c r="CM347" t="inlineStr">
        <is>
          <t/>
        </is>
      </c>
      <c r="CN347" t="inlineStr">
        <is>
          <t/>
        </is>
      </c>
      <c r="CO347" t="inlineStr">
        <is>
          <t/>
        </is>
      </c>
      <c r="CP347" t="inlineStr">
        <is>
          <t/>
        </is>
      </c>
      <c r="CQ347" t="inlineStr">
        <is>
          <t/>
        </is>
      </c>
      <c r="CR347" t="inlineStr">
        <is>
          <t/>
        </is>
      </c>
      <c r="CS347" t="inlineStr">
        <is>
          <t/>
        </is>
      </c>
      <c r="CT347" t="inlineStr">
        <is>
          <t/>
        </is>
      </c>
      <c r="CU347" t="inlineStr">
        <is>
          <t/>
        </is>
      </c>
    </row>
    <row r="348">
      <c r="A348" s="1" t="str">
        <f>HYPERLINK("https://iate.europa.eu/entry/result/3541416/all", "3541416")</f>
        <v>3541416</v>
      </c>
      <c r="B348" t="inlineStr">
        <is>
          <t>FINANCE;BUSINESS AND COMPETITION</t>
        </is>
      </c>
      <c r="C348" t="inlineStr">
        <is>
          <t>FINANCE|financing and investment|investment;BUSINESS AND COMPETITION|business organisation|business activity</t>
        </is>
      </c>
      <c r="D348" t="inlineStr">
        <is>
          <t>корпоративни инвестиции в обществени интереси|корпоративни социални инвестиции</t>
        </is>
      </c>
      <c r="E348" t="inlineStr">
        <is>
          <t>2|2</t>
        </is>
      </c>
      <c r="F348" t="inlineStr">
        <is>
          <t>|</t>
        </is>
      </c>
      <c r="G348" t="inlineStr">
        <is>
          <t>společenská investice</t>
        </is>
      </c>
      <c r="H348" t="inlineStr">
        <is>
          <t>2</t>
        </is>
      </c>
      <c r="I348" t="inlineStr">
        <is>
          <t/>
        </is>
      </c>
      <c r="J348" t="inlineStr">
        <is>
          <t>virksomhedernes sociale engagement|VSE</t>
        </is>
      </c>
      <c r="K348" t="inlineStr">
        <is>
          <t>4|4</t>
        </is>
      </c>
      <c r="L348" t="inlineStr">
        <is>
          <t>|</t>
        </is>
      </c>
      <c r="M348" t="inlineStr">
        <is>
          <t>Corporate Community Investment|CCI</t>
        </is>
      </c>
      <c r="N348" t="inlineStr">
        <is>
          <t>3|3</t>
        </is>
      </c>
      <c r="O348" t="inlineStr">
        <is>
          <t>|</t>
        </is>
      </c>
      <c r="P348" t="inlineStr">
        <is>
          <t>Εταιρικές Κοινοτικές Επενδύσεις|CCI</t>
        </is>
      </c>
      <c r="Q348" t="inlineStr">
        <is>
          <t>3|3</t>
        </is>
      </c>
      <c r="R348" t="inlineStr">
        <is>
          <t>|</t>
        </is>
      </c>
      <c r="S348" t="inlineStr">
        <is>
          <t>Corporate Community Investment|CCI</t>
        </is>
      </c>
      <c r="T348" t="inlineStr">
        <is>
          <t>2|2</t>
        </is>
      </c>
      <c r="U348" t="inlineStr">
        <is>
          <t>|</t>
        </is>
      </c>
      <c r="V348" t="inlineStr">
        <is>
          <t/>
        </is>
      </c>
      <c r="W348" t="inlineStr">
        <is>
          <t/>
        </is>
      </c>
      <c r="X348" t="inlineStr">
        <is>
          <t/>
        </is>
      </c>
      <c r="Y348" t="inlineStr">
        <is>
          <t/>
        </is>
      </c>
      <c r="Z348" t="inlineStr">
        <is>
          <t/>
        </is>
      </c>
      <c r="AA348" t="inlineStr">
        <is>
          <t/>
        </is>
      </c>
      <c r="AB348" t="inlineStr">
        <is>
          <t/>
        </is>
      </c>
      <c r="AC348" t="inlineStr">
        <is>
          <t/>
        </is>
      </c>
      <c r="AD348" t="inlineStr">
        <is>
          <t/>
        </is>
      </c>
      <c r="AE348" t="inlineStr">
        <is>
          <t>engagement social des entreprises</t>
        </is>
      </c>
      <c r="AF348" t="inlineStr">
        <is>
          <t>2</t>
        </is>
      </c>
      <c r="AG348" t="inlineStr">
        <is>
          <t/>
        </is>
      </c>
      <c r="AH348" t="inlineStr">
        <is>
          <t>Infheistíocht Chomhphobail Chorparáideach</t>
        </is>
      </c>
      <c r="AI348" t="inlineStr">
        <is>
          <t>3</t>
        </is>
      </c>
      <c r="AJ348" t="inlineStr">
        <is>
          <t/>
        </is>
      </c>
      <c r="AK348" t="inlineStr">
        <is>
          <t/>
        </is>
      </c>
      <c r="AL348" t="inlineStr">
        <is>
          <t/>
        </is>
      </c>
      <c r="AM348" t="inlineStr">
        <is>
          <t/>
        </is>
      </c>
      <c r="AN348" t="inlineStr">
        <is>
          <t>vállalatok társadalmi befektetése</t>
        </is>
      </c>
      <c r="AO348" t="inlineStr">
        <is>
          <t>3</t>
        </is>
      </c>
      <c r="AP348" t="inlineStr">
        <is>
          <t/>
        </is>
      </c>
      <c r="AQ348" t="inlineStr">
        <is>
          <t/>
        </is>
      </c>
      <c r="AR348" t="inlineStr">
        <is>
          <t/>
        </is>
      </c>
      <c r="AS348" t="inlineStr">
        <is>
          <t/>
        </is>
      </c>
      <c r="AT348" t="inlineStr">
        <is>
          <t/>
        </is>
      </c>
      <c r="AU348" t="inlineStr">
        <is>
          <t/>
        </is>
      </c>
      <c r="AV348" t="inlineStr">
        <is>
          <t/>
        </is>
      </c>
      <c r="AW348" t="inlineStr">
        <is>
          <t/>
        </is>
      </c>
      <c r="AX348" t="inlineStr">
        <is>
          <t/>
        </is>
      </c>
      <c r="AY348" t="inlineStr">
        <is>
          <t/>
        </is>
      </c>
      <c r="AZ348" t="inlineStr">
        <is>
          <t>Investiment Korporattiv fil-Komunità</t>
        </is>
      </c>
      <c r="BA348" t="inlineStr">
        <is>
          <t>3</t>
        </is>
      </c>
      <c r="BB348" t="inlineStr">
        <is>
          <t/>
        </is>
      </c>
      <c r="BC348" t="inlineStr">
        <is>
          <t/>
        </is>
      </c>
      <c r="BD348" t="inlineStr">
        <is>
          <t/>
        </is>
      </c>
      <c r="BE348" t="inlineStr">
        <is>
          <t/>
        </is>
      </c>
      <c r="BF348" t="inlineStr">
        <is>
          <t>społeczne zaangażowanie biznesu</t>
        </is>
      </c>
      <c r="BG348" t="inlineStr">
        <is>
          <t>2</t>
        </is>
      </c>
      <c r="BH348" t="inlineStr">
        <is>
          <t/>
        </is>
      </c>
      <c r="BI348" t="inlineStr">
        <is>
          <t>investimento das empresas na comunidade</t>
        </is>
      </c>
      <c r="BJ348" t="inlineStr">
        <is>
          <t>3</t>
        </is>
      </c>
      <c r="BK348" t="inlineStr">
        <is>
          <t/>
        </is>
      </c>
      <c r="BL348" t="inlineStr">
        <is>
          <t>investiție a unei întreprinderi în comunitate</t>
        </is>
      </c>
      <c r="BM348" t="inlineStr">
        <is>
          <t>3</t>
        </is>
      </c>
      <c r="BN348" t="inlineStr">
        <is>
          <t/>
        </is>
      </c>
      <c r="BO348" t="inlineStr">
        <is>
          <t/>
        </is>
      </c>
      <c r="BP348" t="inlineStr">
        <is>
          <t/>
        </is>
      </c>
      <c r="BQ348" t="inlineStr">
        <is>
          <t/>
        </is>
      </c>
      <c r="BR348" t="inlineStr">
        <is>
          <t>Korporativne investicije v lokalno skupnost iz naslova družbene odgovornosti</t>
        </is>
      </c>
      <c r="BS348" t="inlineStr">
        <is>
          <t>2</t>
        </is>
      </c>
      <c r="BT348" t="inlineStr">
        <is>
          <t/>
        </is>
      </c>
      <c r="BU348" t="inlineStr">
        <is>
          <t>företagens samhällsengagemang</t>
        </is>
      </c>
      <c r="BV348" t="inlineStr">
        <is>
          <t>1</t>
        </is>
      </c>
      <c r="BW348" t="inlineStr">
        <is>
          <t/>
        </is>
      </c>
      <c r="BX348" t="inlineStr">
        <is>
          <t>участие на бизнеса в социални инициативи, за да отговори на социалните и икономическите нужди на общностите, в които работи</t>
        </is>
      </c>
      <c r="BY348" t="inlineStr">
        <is>
          <t>netržní investice do komunity</t>
        </is>
      </c>
      <c r="BZ348" t="inlineStr">
        <is>
          <t>indsatser, som virksomhederne gør af egen vilje udover det, de er forpligtede til ifølge love, regulativer og aftaler for at fremme et rummeligt arbejdsmarked</t>
        </is>
      </c>
      <c r="CA348" t="inlineStr">
        <is>
          <t>Engagement meist großer Unternehmen für die Entwicklung ihres unmittelbaren, lokalen Umfelds</t>
        </is>
      </c>
      <c r="CB348" t="inlineStr">
        <is>
          <t>[σ]τηρίζουμε τις τοπικές κοινωνίες μέσω των κύριων επιχειρηματικών δραστηριοτήτων μας, καθώς και μέσω εταιρικών κοινοτικών επενδύσεων. Το 2011, επενδύσαμε €8 εκατομμύρια σε αυτά τα κοινωνικά προγράμματα…</t>
        </is>
      </c>
      <c r="CC348" t="inlineStr">
        <is>
          <t>business involvement in social initiatives to meet the needs of the communities in which they operate</t>
        </is>
      </c>
      <c r="CD348" t="inlineStr">
        <is>
          <t/>
        </is>
      </c>
      <c r="CE348" t="inlineStr">
        <is>
          <t/>
        </is>
      </c>
      <c r="CF348" t="inlineStr">
        <is>
          <t/>
        </is>
      </c>
      <c r="CG348" t="inlineStr">
        <is>
          <t>il s’agit de la responsabilité éthique globale d’une société ou d’une entreprise envers la société où elle exerce son activité.</t>
        </is>
      </c>
      <c r="CH348" t="inlineStr">
        <is>
          <t/>
        </is>
      </c>
      <c r="CI348" t="inlineStr">
        <is>
          <t/>
        </is>
      </c>
      <c r="CJ348" t="inlineStr">
        <is>
          <t/>
        </is>
      </c>
      <c r="CK348" t="inlineStr">
        <is>
          <t/>
        </is>
      </c>
      <c r="CL348" t="inlineStr">
        <is>
          <t/>
        </is>
      </c>
      <c r="CM348" t="inlineStr">
        <is>
          <t/>
        </is>
      </c>
      <c r="CN348" t="inlineStr">
        <is>
          <t>involviment tan-negozju f'inizjattivi soċjali biex jiġu ssodisfati l-ħtiġijiet tal-komunitajiet li fihom joperaw</t>
        </is>
      </c>
      <c r="CO348" t="inlineStr">
        <is>
          <t/>
        </is>
      </c>
      <c r="CP348" t="inlineStr">
        <is>
          <t>wkład, jaki przedsiębiorstwo jako obywatel czyni w społeczeństwo poprzez swoją główną działalność, inwestycje społeczne, programy charytatywne i zaangażowanie w reformy publiczne</t>
        </is>
      </c>
      <c r="CQ348" t="inlineStr">
        <is>
          <t/>
        </is>
      </c>
      <c r="CR348" t="inlineStr">
        <is>
          <t>participarea întreprinderii la inițiativele sociale, pentru a răspunde nevoilor sociale și economice ale comunităților în care funcționează</t>
        </is>
      </c>
      <c r="CS348" t="inlineStr">
        <is>
          <t/>
        </is>
      </c>
      <c r="CT348" t="inlineStr">
        <is>
          <t/>
        </is>
      </c>
      <c r="CU348" t="inlineStr">
        <is>
          <t/>
        </is>
      </c>
    </row>
    <row r="349">
      <c r="A349" s="1" t="str">
        <f>HYPERLINK("https://iate.europa.eu/entry/result/3537868/all", "3537868")</f>
        <v>3537868</v>
      </c>
      <c r="B349" t="inlineStr">
        <is>
          <t>FINANCE</t>
        </is>
      </c>
      <c r="C349" t="inlineStr">
        <is>
          <t>FINANCE|monetary economics|money market</t>
        </is>
      </c>
      <c r="D349" t="inlineStr">
        <is>
          <t>валутна криза</t>
        </is>
      </c>
      <c r="E349" t="inlineStr">
        <is>
          <t>3</t>
        </is>
      </c>
      <c r="F349" t="inlineStr">
        <is>
          <t/>
        </is>
      </c>
      <c r="G349" t="inlineStr">
        <is>
          <t>měnová krize</t>
        </is>
      </c>
      <c r="H349" t="inlineStr">
        <is>
          <t>2</t>
        </is>
      </c>
      <c r="I349" t="inlineStr">
        <is>
          <t/>
        </is>
      </c>
      <c r="J349" t="inlineStr">
        <is>
          <t>valutakrise</t>
        </is>
      </c>
      <c r="K349" t="inlineStr">
        <is>
          <t>2</t>
        </is>
      </c>
      <c r="L349" t="inlineStr">
        <is>
          <t/>
        </is>
      </c>
      <c r="M349" t="inlineStr">
        <is>
          <t>Währungskrise</t>
        </is>
      </c>
      <c r="N349" t="inlineStr">
        <is>
          <t>3</t>
        </is>
      </c>
      <c r="O349" t="inlineStr">
        <is>
          <t/>
        </is>
      </c>
      <c r="P349" t="inlineStr">
        <is>
          <t>νομισματική κρίση</t>
        </is>
      </c>
      <c r="Q349" t="inlineStr">
        <is>
          <t>4</t>
        </is>
      </c>
      <c r="R349" t="inlineStr">
        <is>
          <t/>
        </is>
      </c>
      <c r="S349" t="inlineStr">
        <is>
          <t>currency crisis</t>
        </is>
      </c>
      <c r="T349" t="inlineStr">
        <is>
          <t>3</t>
        </is>
      </c>
      <c r="U349" t="inlineStr">
        <is>
          <t/>
        </is>
      </c>
      <c r="V349" t="inlineStr">
        <is>
          <t>crisis cambiaria|crisis en la balanza de pagos</t>
        </is>
      </c>
      <c r="W349" t="inlineStr">
        <is>
          <t>3|3</t>
        </is>
      </c>
      <c r="X349" t="inlineStr">
        <is>
          <t>|</t>
        </is>
      </c>
      <c r="Y349" t="inlineStr">
        <is>
          <t>valuutakriis</t>
        </is>
      </c>
      <c r="Z349" t="inlineStr">
        <is>
          <t>4</t>
        </is>
      </c>
      <c r="AA349" t="inlineStr">
        <is>
          <t/>
        </is>
      </c>
      <c r="AB349" t="inlineStr">
        <is>
          <t>valuuttakriisi</t>
        </is>
      </c>
      <c r="AC349" t="inlineStr">
        <is>
          <t>2</t>
        </is>
      </c>
      <c r="AD349" t="inlineStr">
        <is>
          <t/>
        </is>
      </c>
      <c r="AE349" t="inlineStr">
        <is>
          <t>crise monétaire</t>
        </is>
      </c>
      <c r="AF349" t="inlineStr">
        <is>
          <t>4</t>
        </is>
      </c>
      <c r="AG349" t="inlineStr">
        <is>
          <t/>
        </is>
      </c>
      <c r="AH349" t="inlineStr">
        <is>
          <t>géarchéim airgeadra</t>
        </is>
      </c>
      <c r="AI349" t="inlineStr">
        <is>
          <t>3</t>
        </is>
      </c>
      <c r="AJ349" t="inlineStr">
        <is>
          <t/>
        </is>
      </c>
      <c r="AK349" t="inlineStr">
        <is>
          <t>valutna kriza</t>
        </is>
      </c>
      <c r="AL349" t="inlineStr">
        <is>
          <t>2</t>
        </is>
      </c>
      <c r="AM349" t="inlineStr">
        <is>
          <t/>
        </is>
      </c>
      <c r="AN349" t="inlineStr">
        <is>
          <t>valutaválság</t>
        </is>
      </c>
      <c r="AO349" t="inlineStr">
        <is>
          <t>4</t>
        </is>
      </c>
      <c r="AP349" t="inlineStr">
        <is>
          <t/>
        </is>
      </c>
      <c r="AQ349" t="inlineStr">
        <is>
          <t>crisi monetaria</t>
        </is>
      </c>
      <c r="AR349" t="inlineStr">
        <is>
          <t>4</t>
        </is>
      </c>
      <c r="AS349" t="inlineStr">
        <is>
          <t/>
        </is>
      </c>
      <c r="AT349" t="inlineStr">
        <is>
          <t/>
        </is>
      </c>
      <c r="AU349" t="inlineStr">
        <is>
          <t/>
        </is>
      </c>
      <c r="AV349" t="inlineStr">
        <is>
          <t/>
        </is>
      </c>
      <c r="AW349" t="inlineStr">
        <is>
          <t>valūtas krīze</t>
        </is>
      </c>
      <c r="AX349" t="inlineStr">
        <is>
          <t>3</t>
        </is>
      </c>
      <c r="AY349" t="inlineStr">
        <is>
          <t/>
        </is>
      </c>
      <c r="AZ349" t="inlineStr">
        <is>
          <t/>
        </is>
      </c>
      <c r="BA349" t="inlineStr">
        <is>
          <t/>
        </is>
      </c>
      <c r="BB349" t="inlineStr">
        <is>
          <t/>
        </is>
      </c>
      <c r="BC349" t="inlineStr">
        <is>
          <t/>
        </is>
      </c>
      <c r="BD349" t="inlineStr">
        <is>
          <t/>
        </is>
      </c>
      <c r="BE349" t="inlineStr">
        <is>
          <t/>
        </is>
      </c>
      <c r="BF349" t="inlineStr">
        <is>
          <t>kryzys walutowy</t>
        </is>
      </c>
      <c r="BG349" t="inlineStr">
        <is>
          <t>3</t>
        </is>
      </c>
      <c r="BH349" t="inlineStr">
        <is>
          <t/>
        </is>
      </c>
      <c r="BI349" t="inlineStr">
        <is>
          <t>crise monetária</t>
        </is>
      </c>
      <c r="BJ349" t="inlineStr">
        <is>
          <t>3</t>
        </is>
      </c>
      <c r="BK349" t="inlineStr">
        <is>
          <t/>
        </is>
      </c>
      <c r="BL349" t="inlineStr">
        <is>
          <t>criză valutară</t>
        </is>
      </c>
      <c r="BM349" t="inlineStr">
        <is>
          <t>1</t>
        </is>
      </c>
      <c r="BN349" t="inlineStr">
        <is>
          <t/>
        </is>
      </c>
      <c r="BO349" t="inlineStr">
        <is>
          <t>kríza meny|menová kríza</t>
        </is>
      </c>
      <c r="BP349" t="inlineStr">
        <is>
          <t>3|3</t>
        </is>
      </c>
      <c r="BQ349" t="inlineStr">
        <is>
          <t>|</t>
        </is>
      </c>
      <c r="BR349" t="inlineStr">
        <is>
          <t>valutna kriza</t>
        </is>
      </c>
      <c r="BS349" t="inlineStr">
        <is>
          <t>3</t>
        </is>
      </c>
      <c r="BT349" t="inlineStr">
        <is>
          <t/>
        </is>
      </c>
      <c r="BU349" t="inlineStr">
        <is>
          <t>valutakris</t>
        </is>
      </c>
      <c r="BV349" t="inlineStr">
        <is>
          <t>1</t>
        </is>
      </c>
      <c r="BW349" t="inlineStr">
        <is>
          <t/>
        </is>
      </c>
      <c r="BX349" t="inlineStr">
        <is>
          <t>вид финансова криза, която се случва, когато има спекулативна атака срещу валутния курс, която резултира в девалвация на националната парична единица или се налага паричните власти да защитават валутния курс чрез употреба на голямо количество от валутните резерви на страната и/или рязко да повишат местните лихвени проценти</t>
        </is>
      </c>
      <c r="BY349" t="inlineStr">
        <is>
          <t>spekulativní útok na devizovou hodnotu měny, který se projeví skokovou devalvací či značnou depreciací, nebo když útok na měnu donutí autority (státní instituce) k užití velkého množství devizových rezerv za účelem ochrany měny</t>
        </is>
      </c>
      <c r="BZ349" t="inlineStr">
        <is>
          <t/>
        </is>
      </c>
      <c r="CA349" t="inlineStr">
        <is>
          <t>Sammelbegriff für verschiedene Situationen, in denen die gegebenen außenwirtschaftlichen Bedingungen, insb. die bisher gültigen Prinzipien für die Wechselkursgestaltung, sehr gefährdet erscheinen</t>
        </is>
      </c>
      <c r="CB349" t="inlineStr">
        <is>
          <t>Η διατάραξη της ισορροπίας ανάμεσα στην ανάγκη κυκλοφορίας νομισμάτων και τις δυνατότητες έκδοσής τους, με συνέπεια τη διατάραξη της εξωτερικής ισοτιμίας του εθνικού νομίσματος.</t>
        </is>
      </c>
      <c r="CC349" t="inlineStr">
        <is>
          <t>when particpants in an exchange market come to perceive that an attempt to maintain a pegged exchange rate is about to fail, causing speculation against the peg that hastens the failure and forces a devaluation</t>
        </is>
      </c>
      <c r="CD349" t="inlineStr">
        <is>
          <t>Situación en la que un ataque especulativo en la divisa de un país resulta en una devaluación tajante depreciación</t>
        </is>
      </c>
      <c r="CE349" t="inlineStr">
        <is>
          <t>majanduse kriisinähtuste avaldumine riikidevahelistes arveldustes</t>
        </is>
      </c>
      <c r="CF349" t="inlineStr">
        <is>
          <t>rahoitusmarkkinoiden luottamuksen horjuminen kiinnitetyn valuuttakurssin kestävyyteen</t>
        </is>
      </c>
      <c r="CG349" t="inlineStr">
        <is>
          <t>Une crise monétaire peut être définie simplement comme un épisode de forte dépréciation ou de dévaluation nominale de la monnaie d'un pays.</t>
        </is>
      </c>
      <c r="CH349" t="inlineStr">
        <is>
          <t/>
        </is>
      </c>
      <c r="CI349" t="inlineStr">
        <is>
          <t/>
        </is>
      </c>
      <c r="CJ349" t="inlineStr">
        <is>
          <t>A pénzügyi instabilitás azon esete, amikor egy ország nemzeti valutáját ért spekulációs támadás miatt hirtelen árfolyam-változás következik be, és instabillá válik a pénzügyi rendszer.</t>
        </is>
      </c>
      <c r="CK349" t="inlineStr">
        <is>
          <t/>
        </is>
      </c>
      <c r="CL349" t="inlineStr">
        <is>
          <t/>
        </is>
      </c>
      <c r="CM349" t="inlineStr">
        <is>
          <t>nominālā valūtas kursa devalvācija jeb valūtas vērtības samazināšanās vismaz par 25%</t>
        </is>
      </c>
      <c r="CN349" t="inlineStr">
        <is>
          <t/>
        </is>
      </c>
      <c r="CO349" t="inlineStr">
        <is>
          <t/>
        </is>
      </c>
      <c r="CP349" t="inlineStr">
        <is>
          <t>spadek kursu walutowego połączony z zachwianiem ogólnego zaufania do pieniądza i polityki gospodarczej kraju</t>
        </is>
      </c>
      <c r="CQ349" t="inlineStr">
        <is>
          <t/>
        </is>
      </c>
      <c r="CR349" t="inlineStr">
        <is>
          <t>Criza valutară reprezintă pierderea încrederii în moneda națională, exprimată printr-o cerere sporită de schimbare a monedei autohtone cu o monedă străină,aceasta ducând fie la devalorizarea/deprecierea puternică a monedei naționale, fie la diminuarea rezervelor valutare sau impunerea de restricții privind mișcările de capital.</t>
        </is>
      </c>
      <c r="CS349" t="inlineStr">
        <is>
          <t>zjednodušene môže byť menová kríza identifikovaná ako výrazné nominálne znehodnotenie meny</t>
        </is>
      </c>
      <c r="CT349" t="inlineStr">
        <is>
          <t>Valutno krizo bi bilo najbolj preprosto opredeliti kot precejšnjo devalvacijo ali depreciacijo valute. Frankel in Rose sta valutno krizo opredelila kot vsak »zlom valute«, v katerem je valuta v enem letu nominalno depreciirala za najmanj 25 odstotkov, ob dodatnem pogoju, da gre za povečanje v stopnji depreciacije za vsaj 10 odstotnih točk v primerjavi s prejšnjim letom. o »širši« definiciji, ki upošteva tudi te primere, je devizna kriza vsaka kriza, ki zaradi špekulativnega napada na valuto povzroči njeno znatno devalvacijo/depreciacijo ali pa državo prisili, da brani stabilnost deviznega tečaja s financiranjem iz deviznih rezerv in/ali s povišanjem obrestne mere (Mrak, 2002, str. 606).</t>
        </is>
      </c>
      <c r="CU349" t="inlineStr">
        <is>
          <t>---</t>
        </is>
      </c>
    </row>
    <row r="350">
      <c r="A350" s="1" t="str">
        <f>HYPERLINK("https://iate.europa.eu/entry/result/3527427/all", "3527427")</f>
        <v>3527427</v>
      </c>
      <c r="B350" t="inlineStr">
        <is>
          <t>FINANCE</t>
        </is>
      </c>
      <c r="C350" t="inlineStr">
        <is>
          <t>FINANCE</t>
        </is>
      </c>
      <c r="D350" t="inlineStr">
        <is>
          <t>претрупване с поръчки</t>
        </is>
      </c>
      <c r="E350" t="inlineStr">
        <is>
          <t>3</t>
        </is>
      </c>
      <c r="F350" t="inlineStr">
        <is>
          <t/>
        </is>
      </c>
      <c r="G350" t="inlineStr">
        <is>
          <t>nadsazování nabídek|praktika „quote stuffing“</t>
        </is>
      </c>
      <c r="H350" t="inlineStr">
        <is>
          <t>3|3</t>
        </is>
      </c>
      <c r="I350" t="inlineStr">
        <is>
          <t>|</t>
        </is>
      </c>
      <c r="J350" t="inlineStr">
        <is>
          <t>quote stuffing</t>
        </is>
      </c>
      <c r="K350" t="inlineStr">
        <is>
          <t>4</t>
        </is>
      </c>
      <c r="L350" t="inlineStr">
        <is>
          <t/>
        </is>
      </c>
      <c r="M350" t="inlineStr">
        <is>
          <t>Quote Stuffing</t>
        </is>
      </c>
      <c r="N350" t="inlineStr">
        <is>
          <t>4</t>
        </is>
      </c>
      <c r="O350" t="inlineStr">
        <is>
          <t/>
        </is>
      </c>
      <c r="P350" t="inlineStr">
        <is>
          <t>πρακτική συσσώρευσης εντολών</t>
        </is>
      </c>
      <c r="Q350" t="inlineStr">
        <is>
          <t>2</t>
        </is>
      </c>
      <c r="R350" t="inlineStr">
        <is>
          <t/>
        </is>
      </c>
      <c r="S350" t="inlineStr">
        <is>
          <t>quote stuffing</t>
        </is>
      </c>
      <c r="T350" t="inlineStr">
        <is>
          <t>3</t>
        </is>
      </c>
      <c r="U350" t="inlineStr">
        <is>
          <t/>
        </is>
      </c>
      <c r="V350" t="inlineStr">
        <is>
          <t>quote stuffing</t>
        </is>
      </c>
      <c r="W350" t="inlineStr">
        <is>
          <t>2</t>
        </is>
      </c>
      <c r="X350" t="inlineStr">
        <is>
          <t/>
        </is>
      </c>
      <c r="Y350" t="inlineStr">
        <is>
          <t>noteeringutega üleujutamine</t>
        </is>
      </c>
      <c r="Z350" t="inlineStr">
        <is>
          <t>3</t>
        </is>
      </c>
      <c r="AA350" t="inlineStr">
        <is>
          <t/>
        </is>
      </c>
      <c r="AB350" t="inlineStr">
        <is>
          <t>tarjousten ahtaminen|suuret ja välittömästi peruutettavat tarjoukset</t>
        </is>
      </c>
      <c r="AC350" t="inlineStr">
        <is>
          <t>2|2</t>
        </is>
      </c>
      <c r="AD350" t="inlineStr">
        <is>
          <t>|</t>
        </is>
      </c>
      <c r="AE350" t="inlineStr">
        <is>
          <t>bourrage d’ordres</t>
        </is>
      </c>
      <c r="AF350" t="inlineStr">
        <is>
          <t>3</t>
        </is>
      </c>
      <c r="AG350" t="inlineStr">
        <is>
          <t/>
        </is>
      </c>
      <c r="AH350" t="inlineStr">
        <is>
          <t>stuáil luachana</t>
        </is>
      </c>
      <c r="AI350" t="inlineStr">
        <is>
          <t>3</t>
        </is>
      </c>
      <c r="AJ350" t="inlineStr">
        <is>
          <t/>
        </is>
      </c>
      <c r="AK350" t="inlineStr">
        <is>
          <t>„bombardiranje” kotacijama</t>
        </is>
      </c>
      <c r="AL350" t="inlineStr">
        <is>
          <t>3</t>
        </is>
      </c>
      <c r="AM350" t="inlineStr">
        <is>
          <t/>
        </is>
      </c>
      <c r="AN350" t="inlineStr">
        <is>
          <t/>
        </is>
      </c>
      <c r="AO350" t="inlineStr">
        <is>
          <t/>
        </is>
      </c>
      <c r="AP350" t="inlineStr">
        <is>
          <t/>
        </is>
      </c>
      <c r="AQ350" t="inlineStr">
        <is>
          <t>quote stuffing</t>
        </is>
      </c>
      <c r="AR350" t="inlineStr">
        <is>
          <t>4</t>
        </is>
      </c>
      <c r="AS350" t="inlineStr">
        <is>
          <t/>
        </is>
      </c>
      <c r="AT350" t="inlineStr">
        <is>
          <t>masiniai fiktyvūs pavedimai</t>
        </is>
      </c>
      <c r="AU350" t="inlineStr">
        <is>
          <t>3</t>
        </is>
      </c>
      <c r="AV350" t="inlineStr">
        <is>
          <t/>
        </is>
      </c>
      <c r="AW350" t="inlineStr">
        <is>
          <t>kotējumu pārslodze</t>
        </is>
      </c>
      <c r="AX350" t="inlineStr">
        <is>
          <t>2</t>
        </is>
      </c>
      <c r="AY350" t="inlineStr">
        <is>
          <t/>
        </is>
      </c>
      <c r="AZ350" t="inlineStr">
        <is>
          <t/>
        </is>
      </c>
      <c r="BA350" t="inlineStr">
        <is>
          <t/>
        </is>
      </c>
      <c r="BB350" t="inlineStr">
        <is>
          <t/>
        </is>
      </c>
      <c r="BC350" t="inlineStr">
        <is>
          <t>quote stuffing</t>
        </is>
      </c>
      <c r="BD350" t="inlineStr">
        <is>
          <t>3</t>
        </is>
      </c>
      <c r="BE350" t="inlineStr">
        <is>
          <t/>
        </is>
      </c>
      <c r="BF350" t="inlineStr">
        <is>
          <t>praktyka „quote stuffing”</t>
        </is>
      </c>
      <c r="BG350" t="inlineStr">
        <is>
          <t>2</t>
        </is>
      </c>
      <c r="BH350" t="inlineStr">
        <is>
          <t/>
        </is>
      </c>
      <c r="BI350" t="inlineStr">
        <is>
          <t/>
        </is>
      </c>
      <c r="BJ350" t="inlineStr">
        <is>
          <t/>
        </is>
      </c>
      <c r="BK350" t="inlineStr">
        <is>
          <t/>
        </is>
      </c>
      <c r="BL350" t="inlineStr">
        <is>
          <t>multiplicarea numărului de cotații</t>
        </is>
      </c>
      <c r="BM350" t="inlineStr">
        <is>
          <t>3</t>
        </is>
      </c>
      <c r="BN350" t="inlineStr">
        <is>
          <t/>
        </is>
      </c>
      <c r="BO350" t="inlineStr">
        <is>
          <t>prepĺňanie cenovými ponukami</t>
        </is>
      </c>
      <c r="BP350" t="inlineStr">
        <is>
          <t>2</t>
        </is>
      </c>
      <c r="BQ350" t="inlineStr">
        <is>
          <t/>
        </is>
      </c>
      <c r="BR350" t="inlineStr">
        <is>
          <t>kopičenje kvot</t>
        </is>
      </c>
      <c r="BS350" t="inlineStr">
        <is>
          <t>2</t>
        </is>
      </c>
      <c r="BT350" t="inlineStr">
        <is>
          <t/>
        </is>
      </c>
      <c r="BU350" t="inlineStr">
        <is>
          <t>quote stuffing</t>
        </is>
      </c>
      <c r="BV350" t="inlineStr">
        <is>
          <t>3</t>
        </is>
      </c>
      <c r="BW350" t="inlineStr">
        <is>
          <t/>
        </is>
      </c>
      <c r="BX350" t="inlineStr">
        <is>
          <t/>
        </is>
      </c>
      <c r="BY350" t="inlineStr">
        <is>
          <t>zadávání velkého počtu pokynů k obchodování, pokynů ke zrušení a/nebo aktualizací pokynů k obchodování s cílem znejistit ostatní účastníky, zpomalit jejich postup a zastřít svou vlastní strategii</t>
        </is>
      </c>
      <c r="BZ350" t="inlineStr">
        <is>
          <t/>
        </is>
      </c>
      <c r="CA350" t="inlineStr">
        <is>
          <t>die Eingabe einer großen Zahl von Aufträgen und/oder Auftragsstornierungen oder -aktualisierungen, um Unsicherheit für die anderen Teilnehmer zu erzeugen, deren Prozess zu verlangsamen und die eigene Strategie zu verschleiern.</t>
        </is>
      </c>
      <c r="CB350" t="inlineStr">
        <is>
          <t>"Εισαγωγή μεγάλου αριθμού εντολών ή/και ακυρώσεων/ενημερώσεων εντολών με στόχο τη δημιουργία αβεβαιότητας στους λοιπούς συμμετέχοντες, την επιβράδυνση της διαδικασίας εκτέλεσης συναλλαγών, καθώς και τη συγκάλυψη της δικιάς τους στρατηγικής."</t>
        </is>
      </c>
      <c r="CC350" t="inlineStr">
        <is>
          <t>practice ... where exceptionally large numbers of orders to buy or sell stocks are placed and canceled almost immediately</t>
        </is>
      </c>
      <c r="CD350" t="inlineStr">
        <is>
          <t>Envío al mercado de un elevado número de órdenes de compra venta que inmediatamente después de formularse son canceladas. El objetivo de esta operativa suele consistir en intentar colapsar y ralentizar el sistema de negociación y hacer que el resto de los participantes se centre en unas órdenes que posteriormente se van a retirar</t>
        </is>
      </c>
      <c r="CE350" t="inlineStr">
        <is>
          <t/>
        </is>
      </c>
      <c r="CF350" t="inlineStr">
        <is>
          <t>suurten tarjousmäärien lähettäminen ja/tai tarjousten peruuttaminen/muuttaminen, jotta muille osapuolille voidaan luoda epävarmuutta, hidastaa niiden kaupankäyntiä ja peittää oma strategia</t>
        </is>
      </c>
      <c r="CG350" t="inlineStr">
        <is>
          <t>Le "quote-stuffing" repose lui sur le fait que, sur une unité de temps aussi petite que la seconde, des milliers de cotations sont enregistrées pour une même action.</t>
        </is>
      </c>
      <c r="CH350" t="inlineStr">
        <is>
          <t/>
        </is>
      </c>
      <c r="CI350" t="inlineStr">
        <is>
          <t>unošenje velikog broja naloga za trgovanje i/ili otkazivanje i/ili ažuriranje naloga za trgovanje radi stvaranja nesigurnosti za druge sudionike, usporavanja njihovih postupaka i/ili prikrivanja vlastite strategije</t>
        </is>
      </c>
      <c r="CJ350" t="inlineStr">
        <is>
          <t/>
        </is>
      </c>
      <c r="CK350" t="inlineStr">
        <is>
          <t>inoltrare e annullare in rapida successione ingenti ordini sul mercato)</t>
        </is>
      </c>
      <c r="CL350" t="inlineStr">
        <is>
          <t>didelio pavedimų kiekio pateikimas ir (arba) atšaukimas ir (arba) atnaujinimas, siekiant suklaidinti kitus dalyvius, sulėtinti jų veiklos procesą ir paslėpti savo strategiją.</t>
        </is>
      </c>
      <c r="CM350" t="inlineStr">
        <is>
          <t/>
        </is>
      </c>
      <c r="CN350" t="inlineStr">
        <is>
          <t/>
        </is>
      </c>
      <c r="CO350" t="inlineStr">
        <is>
          <t>Het (meestal door high frequency traders, HFT-traders) inleggen van een groot aantal grote orders op vlak bij elkaar liggende limieten aan één zijde van de markt, vaak in minder liquide fondsen.Als men dit bijvoorbeeld aan de koopzijde doet suggereert men een grote koopinteresse in dat fonds. Beleggers komen dan in de verleiding te gaan kopen. De HFT-trader profiteert hiervan doordat zijn quotes (voor redelijke aantallen aandelen) tegen oplopende prijzen worden uitgenomen.Deze praktijk is niet toegestaan, maar moeilijk bewijsbaar. Er zijn slechts enkele handelaren beboet.</t>
        </is>
      </c>
      <c r="CP350" t="inlineStr">
        <is>
          <t/>
        </is>
      </c>
      <c r="CQ350" t="inlineStr">
        <is>
          <t/>
        </is>
      </c>
      <c r="CR350" t="inlineStr">
        <is>
          <t>tehnică prin care sunt plasate un număr mare de comenzi, anulate aproape imediat […] [E]ste un nou termen care descrie o practică de trading posibil ilegală.</t>
        </is>
      </c>
      <c r="CS350" t="inlineStr">
        <is>
          <t>zadávanie veľkého počtu pokynov, zrušení alebo aktualizácií pokynov s cieľom zneistiť ostatných účastníkov, spomaliť ich postup a zastrieť vlastnú stratégiu</t>
        </is>
      </c>
      <c r="CT350" t="inlineStr">
        <is>
          <t/>
        </is>
      </c>
      <c r="CU350" t="inlineStr">
        <is>
          <t>att skicka mängder med order till en marknadsplats i syfte att sakta ner andra aktörers handelssystem eller dölja den egna strategin</t>
        </is>
      </c>
    </row>
    <row r="351">
      <c r="A351" s="1" t="str">
        <f>HYPERLINK("https://iate.europa.eu/entry/result/3551425/all", "3551425")</f>
        <v>3551425</v>
      </c>
      <c r="B351" t="inlineStr">
        <is>
          <t>BUSINESS AND COMPETITION</t>
        </is>
      </c>
      <c r="C351" t="inlineStr">
        <is>
          <t>BUSINESS AND COMPETITION|business organisation|business policy</t>
        </is>
      </c>
      <c r="D351" t="inlineStr">
        <is>
          <t>вътрешнодружествени размествания на активи</t>
        </is>
      </c>
      <c r="E351" t="inlineStr">
        <is>
          <t>3</t>
        </is>
      </c>
      <c r="F351" t="inlineStr">
        <is>
          <t/>
        </is>
      </c>
      <c r="G351" t="inlineStr">
        <is>
          <t>přeskupování aktiv|přeskupení aktiv</t>
        </is>
      </c>
      <c r="H351" t="inlineStr">
        <is>
          <t>2|2</t>
        </is>
      </c>
      <c r="I351" t="inlineStr">
        <is>
          <t>|</t>
        </is>
      </c>
      <c r="J351" t="inlineStr">
        <is>
          <t/>
        </is>
      </c>
      <c r="K351" t="inlineStr">
        <is>
          <t/>
        </is>
      </c>
      <c r="L351" t="inlineStr">
        <is>
          <t/>
        </is>
      </c>
      <c r="M351" t="inlineStr">
        <is>
          <t>Umverteilung von Aktiva</t>
        </is>
      </c>
      <c r="N351" t="inlineStr">
        <is>
          <t>3</t>
        </is>
      </c>
      <c r="O351" t="inlineStr">
        <is>
          <t/>
        </is>
      </c>
      <c r="P351" t="inlineStr">
        <is>
          <t>ανακατανομή στοιχείων ενεργητικού|αναδιοργάνωση του ενεργητικού</t>
        </is>
      </c>
      <c r="Q351" t="inlineStr">
        <is>
          <t>3|3</t>
        </is>
      </c>
      <c r="R351" t="inlineStr">
        <is>
          <t>|</t>
        </is>
      </c>
      <c r="S351" t="inlineStr">
        <is>
          <t>shuffling of assets|asset shuffling</t>
        </is>
      </c>
      <c r="T351" t="inlineStr">
        <is>
          <t>3|3</t>
        </is>
      </c>
      <c r="U351" t="inlineStr">
        <is>
          <t>|</t>
        </is>
      </c>
      <c r="V351" t="inlineStr">
        <is>
          <t>redistribución de activos</t>
        </is>
      </c>
      <c r="W351" t="inlineStr">
        <is>
          <t>3</t>
        </is>
      </c>
      <c r="X351" t="inlineStr">
        <is>
          <t/>
        </is>
      </c>
      <c r="Y351" t="inlineStr">
        <is>
          <t/>
        </is>
      </c>
      <c r="Z351" t="inlineStr">
        <is>
          <t/>
        </is>
      </c>
      <c r="AA351" t="inlineStr">
        <is>
          <t/>
        </is>
      </c>
      <c r="AB351" t="inlineStr">
        <is>
          <t/>
        </is>
      </c>
      <c r="AC351" t="inlineStr">
        <is>
          <t/>
        </is>
      </c>
      <c r="AD351" t="inlineStr">
        <is>
          <t/>
        </is>
      </c>
      <c r="AE351" t="inlineStr">
        <is>
          <t>redistribution des actifs</t>
        </is>
      </c>
      <c r="AF351" t="inlineStr">
        <is>
          <t>3</t>
        </is>
      </c>
      <c r="AG351" t="inlineStr">
        <is>
          <t/>
        </is>
      </c>
      <c r="AH351" t="inlineStr">
        <is>
          <t>atheagrú sócmhainní</t>
        </is>
      </c>
      <c r="AI351" t="inlineStr">
        <is>
          <t>3</t>
        </is>
      </c>
      <c r="AJ351" t="inlineStr">
        <is>
          <t/>
        </is>
      </c>
      <c r="AK351" t="inlineStr">
        <is>
          <t>restrukturiranje aktive|restrukturiranje imovine</t>
        </is>
      </c>
      <c r="AL351" t="inlineStr">
        <is>
          <t>3|3</t>
        </is>
      </c>
      <c r="AM351" t="inlineStr">
        <is>
          <t>|</t>
        </is>
      </c>
      <c r="AN351" t="inlineStr">
        <is>
          <t/>
        </is>
      </c>
      <c r="AO351" t="inlineStr">
        <is>
          <t/>
        </is>
      </c>
      <c r="AP351" t="inlineStr">
        <is>
          <t/>
        </is>
      </c>
      <c r="AQ351" t="inlineStr">
        <is>
          <t/>
        </is>
      </c>
      <c r="AR351" t="inlineStr">
        <is>
          <t/>
        </is>
      </c>
      <c r="AS351" t="inlineStr">
        <is>
          <t/>
        </is>
      </c>
      <c r="AT351" t="inlineStr">
        <is>
          <t/>
        </is>
      </c>
      <c r="AU351" t="inlineStr">
        <is>
          <t/>
        </is>
      </c>
      <c r="AV351" t="inlineStr">
        <is>
          <t/>
        </is>
      </c>
      <c r="AW351" t="inlineStr">
        <is>
          <t/>
        </is>
      </c>
      <c r="AX351" t="inlineStr">
        <is>
          <t/>
        </is>
      </c>
      <c r="AY351" t="inlineStr">
        <is>
          <t/>
        </is>
      </c>
      <c r="AZ351" t="inlineStr">
        <is>
          <t>riorganizzazzjoni ta' assi</t>
        </is>
      </c>
      <c r="BA351" t="inlineStr">
        <is>
          <t>3</t>
        </is>
      </c>
      <c r="BB351" t="inlineStr">
        <is>
          <t/>
        </is>
      </c>
      <c r="BC351" t="inlineStr">
        <is>
          <t/>
        </is>
      </c>
      <c r="BD351" t="inlineStr">
        <is>
          <t/>
        </is>
      </c>
      <c r="BE351" t="inlineStr">
        <is>
          <t/>
        </is>
      </c>
      <c r="BF351" t="inlineStr">
        <is>
          <t/>
        </is>
      </c>
      <c r="BG351" t="inlineStr">
        <is>
          <t/>
        </is>
      </c>
      <c r="BH351" t="inlineStr">
        <is>
          <t/>
        </is>
      </c>
      <c r="BI351" t="inlineStr">
        <is>
          <t/>
        </is>
      </c>
      <c r="BJ351" t="inlineStr">
        <is>
          <t/>
        </is>
      </c>
      <c r="BK351" t="inlineStr">
        <is>
          <t/>
        </is>
      </c>
      <c r="BL351" t="inlineStr">
        <is>
          <t/>
        </is>
      </c>
      <c r="BM351" t="inlineStr">
        <is>
          <t/>
        </is>
      </c>
      <c r="BN351" t="inlineStr">
        <is>
          <t/>
        </is>
      </c>
      <c r="BO351" t="inlineStr">
        <is>
          <t/>
        </is>
      </c>
      <c r="BP351" t="inlineStr">
        <is>
          <t/>
        </is>
      </c>
      <c r="BQ351" t="inlineStr">
        <is>
          <t/>
        </is>
      </c>
      <c r="BR351" t="inlineStr">
        <is>
          <t/>
        </is>
      </c>
      <c r="BS351" t="inlineStr">
        <is>
          <t/>
        </is>
      </c>
      <c r="BT351" t="inlineStr">
        <is>
          <t/>
        </is>
      </c>
      <c r="BU351" t="inlineStr">
        <is>
          <t/>
        </is>
      </c>
      <c r="BV351" t="inlineStr">
        <is>
          <t/>
        </is>
      </c>
      <c r="BW351" t="inlineStr">
        <is>
          <t/>
        </is>
      </c>
      <c r="BX351" t="inlineStr">
        <is>
          <t>реорганизиране на активите на дружество, например чрез разделяне на стопански дейности и създаване на нови стопански дейности, с цел да се повиши тяхната стойност</t>
        </is>
      </c>
      <c r="BY351" t="inlineStr">
        <is>
          <t>přeorganizování aktiv firmy např. rozdělením podniků a vytvořením nových s cílem zvýšit její hodnotu</t>
        </is>
      </c>
      <c r="BZ351" t="inlineStr">
        <is>
          <t/>
        </is>
      </c>
      <c r="CA351" t="inlineStr">
        <is>
          <t>Transaktion, durch die eine Wertsteigerung der Vermögenswerte eines Unternehmens bezweckt werden soll (z. B. durch die Aufteilung eines Unternehmens)</t>
        </is>
      </c>
      <c r="CB351" t="inlineStr">
        <is>
          <t>πρακτική κατά την οποία μια επιχείρηση αναδιοργανώνει τα στοιχεία του ενεργητικού της με σκοπό την επίτευξη μέγιστου κέρδους</t>
        </is>
      </c>
      <c r="CC351" t="inlineStr">
        <is>
          <t>a company reorganizes its assets, for example by splitting up businesses and creating new businesses, in the belief that this can improve their value</t>
        </is>
      </c>
      <c r="CD351" t="inlineStr">
        <is>
          <t>Replanteamiento de la organización de las inversiones con el fin de conseguir la mayor cantidad de dinero posible.</t>
        </is>
      </c>
      <c r="CE351" t="inlineStr">
        <is>
          <t/>
        </is>
      </c>
      <c r="CF351" t="inlineStr">
        <is>
          <t/>
        </is>
      </c>
      <c r="CG351" t="inlineStr">
        <is>
          <t>stratégie centrale ou prime de guerre pour les hommes politiques et les combattants concernés</t>
        </is>
      </c>
      <c r="CH351" t="inlineStr">
        <is>
          <t/>
        </is>
      </c>
      <c r="CI351" t="inlineStr">
        <is>
          <t>izmjena ustrojstva imovine, i to u smislu povećanja, smanjenja, ili zamjene dugotrajne i/ili kratkotrajne imovine</t>
        </is>
      </c>
      <c r="CJ351" t="inlineStr">
        <is>
          <t/>
        </is>
      </c>
      <c r="CK351" t="inlineStr">
        <is>
          <t/>
        </is>
      </c>
      <c r="CL351" t="inlineStr">
        <is>
          <t/>
        </is>
      </c>
      <c r="CM351" t="inlineStr">
        <is>
          <t/>
        </is>
      </c>
      <c r="CN351" t="inlineStr">
        <is>
          <t>meta investitur ibiddel il-mod kif jorganizza l-investimenti tiegħu, bil-għan li jagħmel kemm jista' jkun flus</t>
        </is>
      </c>
      <c r="CO351" t="inlineStr">
        <is>
          <t/>
        </is>
      </c>
      <c r="CP351" t="inlineStr">
        <is>
          <t/>
        </is>
      </c>
      <c r="CQ351" t="inlineStr">
        <is>
          <t/>
        </is>
      </c>
      <c r="CR351" t="inlineStr">
        <is>
          <t/>
        </is>
      </c>
      <c r="CS351" t="inlineStr">
        <is>
          <t/>
        </is>
      </c>
      <c r="CT351" t="inlineStr">
        <is>
          <t/>
        </is>
      </c>
      <c r="CU351" t="inlineStr">
        <is>
          <t/>
        </is>
      </c>
    </row>
    <row r="352">
      <c r="A352" s="1" t="str">
        <f>HYPERLINK("https://iate.europa.eu/entry/result/157882/all", "157882")</f>
        <v>157882</v>
      </c>
      <c r="B352" t="inlineStr">
        <is>
          <t>FINANCE</t>
        </is>
      </c>
      <c r="C352" t="inlineStr">
        <is>
          <t>FINANCE|financial institutions and credit;FINANCE|free movement of capital|financial market</t>
        </is>
      </c>
      <c r="D352" t="inlineStr">
        <is>
          <t>риск от неплатежоспособност|риск от изпадане в неплатежоспособност</t>
        </is>
      </c>
      <c r="E352" t="inlineStr">
        <is>
          <t>3|3</t>
        </is>
      </c>
      <c r="F352" t="inlineStr">
        <is>
          <t>|</t>
        </is>
      </c>
      <c r="G352" t="inlineStr">
        <is>
          <t/>
        </is>
      </c>
      <c r="H352" t="inlineStr">
        <is>
          <t/>
        </is>
      </c>
      <c r="I352" t="inlineStr">
        <is>
          <t/>
        </is>
      </c>
      <c r="J352" t="inlineStr">
        <is>
          <t>solvensrisiko</t>
        </is>
      </c>
      <c r="K352" t="inlineStr">
        <is>
          <t>3</t>
        </is>
      </c>
      <c r="L352" t="inlineStr">
        <is>
          <t/>
        </is>
      </c>
      <c r="M352" t="inlineStr">
        <is>
          <t>Insolvenzrisiko|Solvenzrisiko</t>
        </is>
      </c>
      <c r="N352" t="inlineStr">
        <is>
          <t>2|2</t>
        </is>
      </c>
      <c r="O352" t="inlineStr">
        <is>
          <t>|</t>
        </is>
      </c>
      <c r="P352" t="inlineStr">
        <is>
          <t>κίνδυνος φερεγγυότητας</t>
        </is>
      </c>
      <c r="Q352" t="inlineStr">
        <is>
          <t>2</t>
        </is>
      </c>
      <c r="R352" t="inlineStr">
        <is>
          <t/>
        </is>
      </c>
      <c r="S352" t="inlineStr">
        <is>
          <t>solvency risk</t>
        </is>
      </c>
      <c r="T352" t="inlineStr">
        <is>
          <t>3</t>
        </is>
      </c>
      <c r="U352" t="inlineStr">
        <is>
          <t/>
        </is>
      </c>
      <c r="V352" t="inlineStr">
        <is>
          <t>riesgo de insolvencia</t>
        </is>
      </c>
      <c r="W352" t="inlineStr">
        <is>
          <t>2</t>
        </is>
      </c>
      <c r="X352" t="inlineStr">
        <is>
          <t/>
        </is>
      </c>
      <c r="Y352" t="inlineStr">
        <is>
          <t>maksevõime risk</t>
        </is>
      </c>
      <c r="Z352" t="inlineStr">
        <is>
          <t>3</t>
        </is>
      </c>
      <c r="AA352" t="inlineStr">
        <is>
          <t/>
        </is>
      </c>
      <c r="AB352" t="inlineStr">
        <is>
          <t>konkurssiriski</t>
        </is>
      </c>
      <c r="AC352" t="inlineStr">
        <is>
          <t>3</t>
        </is>
      </c>
      <c r="AD352" t="inlineStr">
        <is>
          <t/>
        </is>
      </c>
      <c r="AE352" t="inlineStr">
        <is>
          <t>risque de solvabilité</t>
        </is>
      </c>
      <c r="AF352" t="inlineStr">
        <is>
          <t>3</t>
        </is>
      </c>
      <c r="AG352" t="inlineStr">
        <is>
          <t/>
        </is>
      </c>
      <c r="AH352" t="inlineStr">
        <is>
          <t>riosca sócmhainneachta</t>
        </is>
      </c>
      <c r="AI352" t="inlineStr">
        <is>
          <t>3</t>
        </is>
      </c>
      <c r="AJ352" t="inlineStr">
        <is>
          <t/>
        </is>
      </c>
      <c r="AK352" t="inlineStr">
        <is>
          <t>rizik solventnosti</t>
        </is>
      </c>
      <c r="AL352" t="inlineStr">
        <is>
          <t>2</t>
        </is>
      </c>
      <c r="AM352" t="inlineStr">
        <is>
          <t/>
        </is>
      </c>
      <c r="AN352" t="inlineStr">
        <is>
          <t>fizetőképességi kockázat</t>
        </is>
      </c>
      <c r="AO352" t="inlineStr">
        <is>
          <t>4</t>
        </is>
      </c>
      <c r="AP352" t="inlineStr">
        <is>
          <t/>
        </is>
      </c>
      <c r="AQ352" t="inlineStr">
        <is>
          <t>rischio di insolvenza</t>
        </is>
      </c>
      <c r="AR352" t="inlineStr">
        <is>
          <t>2</t>
        </is>
      </c>
      <c r="AS352" t="inlineStr">
        <is>
          <t/>
        </is>
      </c>
      <c r="AT352" t="inlineStr">
        <is>
          <t>mokumo rizika</t>
        </is>
      </c>
      <c r="AU352" t="inlineStr">
        <is>
          <t>3</t>
        </is>
      </c>
      <c r="AV352" t="inlineStr">
        <is>
          <t/>
        </is>
      </c>
      <c r="AW352" t="inlineStr">
        <is>
          <t/>
        </is>
      </c>
      <c r="AX352" t="inlineStr">
        <is>
          <t/>
        </is>
      </c>
      <c r="AY352" t="inlineStr">
        <is>
          <t/>
        </is>
      </c>
      <c r="AZ352" t="inlineStr">
        <is>
          <t/>
        </is>
      </c>
      <c r="BA352" t="inlineStr">
        <is>
          <t/>
        </is>
      </c>
      <c r="BB352" t="inlineStr">
        <is>
          <t/>
        </is>
      </c>
      <c r="BC352" t="inlineStr">
        <is>
          <t>solvabiliteitsrisico</t>
        </is>
      </c>
      <c r="BD352" t="inlineStr">
        <is>
          <t>2</t>
        </is>
      </c>
      <c r="BE352" t="inlineStr">
        <is>
          <t/>
        </is>
      </c>
      <c r="BF352" t="inlineStr">
        <is>
          <t>ryzyko niewypłacalności</t>
        </is>
      </c>
      <c r="BG352" t="inlineStr">
        <is>
          <t>2</t>
        </is>
      </c>
      <c r="BH352" t="inlineStr">
        <is>
          <t/>
        </is>
      </c>
      <c r="BI352" t="inlineStr">
        <is>
          <t>risco de solvabilidade|risco de insolvência</t>
        </is>
      </c>
      <c r="BJ352" t="inlineStr">
        <is>
          <t>3|3</t>
        </is>
      </c>
      <c r="BK352" t="inlineStr">
        <is>
          <t>|</t>
        </is>
      </c>
      <c r="BL352" t="inlineStr">
        <is>
          <t>risc de insolvabilitate</t>
        </is>
      </c>
      <c r="BM352" t="inlineStr">
        <is>
          <t>3</t>
        </is>
      </c>
      <c r="BN352" t="inlineStr">
        <is>
          <t/>
        </is>
      </c>
      <c r="BO352" t="inlineStr">
        <is>
          <t>riziko platobnej schopnosti</t>
        </is>
      </c>
      <c r="BP352" t="inlineStr">
        <is>
          <t>3</t>
        </is>
      </c>
      <c r="BQ352" t="inlineStr">
        <is>
          <t/>
        </is>
      </c>
      <c r="BR352" t="inlineStr">
        <is>
          <t>solventnostno tveganje|plačilnosposobnostno tveganje</t>
        </is>
      </c>
      <c r="BS352" t="inlineStr">
        <is>
          <t>3|3</t>
        </is>
      </c>
      <c r="BT352" t="inlineStr">
        <is>
          <t>|</t>
        </is>
      </c>
      <c r="BU352" t="inlineStr">
        <is>
          <t>solvensrisk</t>
        </is>
      </c>
      <c r="BV352" t="inlineStr">
        <is>
          <t>2</t>
        </is>
      </c>
      <c r="BW352" t="inlineStr">
        <is>
          <t/>
        </is>
      </c>
      <c r="BX352" t="inlineStr">
        <is>
          <t>риск от загуба в резултат на несъстоятелност на емитент на даден финансов актив или на неплатежоспособност на контрагент</t>
        </is>
      </c>
      <c r="BY352" t="inlineStr">
        <is>
          <t/>
        </is>
      </c>
      <c r="BZ352" t="inlineStr">
        <is>
          <t>Risikoen for tab som følge af, at en udsteder af et finansielt aktiv går konkurs, eller som følge af modpartens insolvens</t>
        </is>
      </c>
      <c r="CA352" t="inlineStr">
        <is>
          <t>Verlustrisiko aufgrund der Zahlungsunfähigkeit (Insolvenz, Konkurs) des Emittenten eines Finanzinstruments oder des Geschäftspartners</t>
        </is>
      </c>
      <c r="CB352" t="inlineStr">
        <is>
          <t>ο κίνδυνος ζημίας λόγω πτώχευσης του εκδότη χρηματοοικονομικού περιουσιακού στοιχείου ή λόγω αφερεγγυότητας του αντισυμβαλλομένου</t>
        </is>
      </c>
      <c r="CC352" t="inlineStr">
        <is>
          <t>risk of loss due to the failure (bankruptcy) of an issuer of a financial asset or due to the insolvency of the counterparty</t>
        </is>
      </c>
      <c r="CD352" t="inlineStr">
        <is>
          <t>Riesgo de pérdidas imputable al incumplimiento de los compromisos de pago (quiebra) por parte del emisor de un activo financiero o a la insolvencia de la entidad de contrapartida.</t>
        </is>
      </c>
      <c r="CE352" t="inlineStr">
        <is>
          <t>finantsvara emitendi kohustuste täitmatajäämisest (pankrotist) või osapoole maksejõuetusest tulenev kahjumirisk</t>
        </is>
      </c>
      <c r="CF352" t="inlineStr">
        <is>
          <t>Riski, että syntyy tappiota raha- ja pääomamarkkinainstrumenttien liikkeeseenlaskijan konkurssin tai vastapuolen maksukyvyttömyyden johdosta</t>
        </is>
      </c>
      <c r="CG352" t="inlineStr">
        <is>
          <t>risque de perte en raison de la défaillance (faillite) de l’émetteur d’un actif financier ou de l'insolvabilité de la contrepartie.</t>
        </is>
      </c>
      <c r="CH352" t="inlineStr">
        <is>
          <t/>
        </is>
      </c>
      <c r="CI352" t="inlineStr">
        <is>
          <t>Rizik solventnosti jest rizik da financijska institucija neće imati dovoljno raspoloživog kapitala da pokrije nastale gubitke generirane svim tipovima rizika.</t>
        </is>
      </c>
      <c r="CJ352" t="inlineStr">
        <is>
          <t>A pénzügyi eszköz kibocsátójának bukása (csődje) vagy az ügyfél fizetésképtelensége miatti veszteség kockázata.</t>
        </is>
      </c>
      <c r="CK352" t="inlineStr">
        <is>
          <t>rischio di perdita derivante dal fallimento dall'emittente di un'attività finanziaria, ovvero dall'insolvenza di una controparte.</t>
        </is>
      </c>
      <c r="CL352" t="inlineStr">
        <is>
          <t>rizika patirti nuostolius dėl finansinio turto emitento žlugimo (bankroto) arba kitos sandorio šalies nemokumo</t>
        </is>
      </c>
      <c r="CM352" t="inlineStr">
        <is>
          <t/>
        </is>
      </c>
      <c r="CN352" t="inlineStr">
        <is>
          <t/>
        </is>
      </c>
      <c r="CO352" t="inlineStr">
        <is>
          <t>het risico van verliezen als gevolg van het faillissement van een emittent van financiële activa of als gevolg van het faillissement van de tegenpartij</t>
        </is>
      </c>
      <c r="CP352" t="inlineStr">
        <is>
          <t>ryzyko straty na skutek upadku (upadłości) emitenta aktywów finansowych lub niewypłacalności kontrahenta</t>
        </is>
      </c>
      <c r="CQ352" t="inlineStr">
        <is>
          <t>Risco de perda devido a incumprimento (falência) de um emitente de um ativo financeiro ou devido à insolvência da contraparte.</t>
        </is>
      </c>
      <c r="CR352" t="inlineStr">
        <is>
          <t>riscul de pierderi determinat de falimentul unui emitent de active financiare sau de insolvabilitatea contrapărții.</t>
        </is>
      </c>
      <c r="CS352" t="inlineStr">
        <is>
          <t>riziko straty v dôsledku úpadku (bankrotu) emitenta finančného aktíva alebo platobnej neschopnosti zmluvnej strany</t>
        </is>
      </c>
      <c r="CT352" t="inlineStr">
        <is>
          <t>solventnostno tveganje, tj. tveganje zaradi nezmožnosti pokrivanja izgub, ki so nastale kot posledica vseh možnih vrst tveganj, z obstoječim oziroma razpoložljivim kapitalom bank - tveganje propada bank ; tveganje, da ne bo na razpolago dovolj likvidnih sredstev za poravnavo zapadlih obveznosti; lahko je povezano s tem, da dnevne potrebe presegajo ponudbo na trgu po sprejemljivih stroških, ali pa s tem, da podjetje v kriznih razmerah ne more poravnati svojih obveznosti</t>
        </is>
      </c>
      <c r="CU352" t="inlineStr">
        <is>
          <t>Risken för förlust på grund av att den som emitterat ett värdepapper går i konkurs eller att motparten blir insolvent. ; "Risken för förlust på grund av att den som emitterat ett värdepapper går i konkurs eller att motparten blir insolvent."</t>
        </is>
      </c>
    </row>
    <row r="353">
      <c r="A353" s="1" t="str">
        <f>HYPERLINK("https://iate.europa.eu/entry/result/3543783/all", "3543783")</f>
        <v>3543783</v>
      </c>
      <c r="B353" t="inlineStr">
        <is>
          <t>FINANCE</t>
        </is>
      </c>
      <c r="C353" t="inlineStr">
        <is>
          <t>FINANCE|financial institutions and credit</t>
        </is>
      </c>
      <c r="D353" t="inlineStr">
        <is>
          <t>търговия на регулирани пазари</t>
        </is>
      </c>
      <c r="E353" t="inlineStr">
        <is>
          <t>3</t>
        </is>
      </c>
      <c r="F353" t="inlineStr">
        <is>
          <t/>
        </is>
      </c>
      <c r="G353" t="inlineStr">
        <is>
          <t>burzovní obchod</t>
        </is>
      </c>
      <c r="H353" t="inlineStr">
        <is>
          <t>2</t>
        </is>
      </c>
      <c r="I353" t="inlineStr">
        <is>
          <t/>
        </is>
      </c>
      <c r="J353" t="inlineStr">
        <is>
          <t>børshandel</t>
        </is>
      </c>
      <c r="K353" t="inlineStr">
        <is>
          <t>3</t>
        </is>
      </c>
      <c r="L353" t="inlineStr">
        <is>
          <t/>
        </is>
      </c>
      <c r="M353" t="inlineStr">
        <is>
          <t>börslicher Handel</t>
        </is>
      </c>
      <c r="N353" t="inlineStr">
        <is>
          <t>3</t>
        </is>
      </c>
      <c r="O353" t="inlineStr">
        <is>
          <t/>
        </is>
      </c>
      <c r="P353" t="inlineStr">
        <is>
          <t>χρηματιστηριακή συναλλαγή</t>
        </is>
      </c>
      <c r="Q353" t="inlineStr">
        <is>
          <t>4</t>
        </is>
      </c>
      <c r="R353" t="inlineStr">
        <is>
          <t/>
        </is>
      </c>
      <c r="S353" t="inlineStr">
        <is>
          <t>on-exchange trading</t>
        </is>
      </c>
      <c r="T353" t="inlineStr">
        <is>
          <t>2</t>
        </is>
      </c>
      <c r="U353" t="inlineStr">
        <is>
          <t/>
        </is>
      </c>
      <c r="V353" t="inlineStr">
        <is>
          <t/>
        </is>
      </c>
      <c r="W353" t="inlineStr">
        <is>
          <t/>
        </is>
      </c>
      <c r="X353" t="inlineStr">
        <is>
          <t/>
        </is>
      </c>
      <c r="Y353" t="inlineStr">
        <is>
          <t>börsitehingud</t>
        </is>
      </c>
      <c r="Z353" t="inlineStr">
        <is>
          <t>3</t>
        </is>
      </c>
      <c r="AA353" t="inlineStr">
        <is>
          <t/>
        </is>
      </c>
      <c r="AB353" t="inlineStr">
        <is>
          <t/>
        </is>
      </c>
      <c r="AC353" t="inlineStr">
        <is>
          <t/>
        </is>
      </c>
      <c r="AD353" t="inlineStr">
        <is>
          <t/>
        </is>
      </c>
      <c r="AE353" t="inlineStr">
        <is>
          <t>négociation sur un marché réglementé</t>
        </is>
      </c>
      <c r="AF353" t="inlineStr">
        <is>
          <t>3</t>
        </is>
      </c>
      <c r="AG353" t="inlineStr">
        <is>
          <t/>
        </is>
      </c>
      <c r="AH353" t="inlineStr">
        <is>
          <t>trádáil ar mhalartán</t>
        </is>
      </c>
      <c r="AI353" t="inlineStr">
        <is>
          <t>3</t>
        </is>
      </c>
      <c r="AJ353" t="inlineStr">
        <is>
          <t/>
        </is>
      </c>
      <c r="AK353" t="inlineStr">
        <is>
          <t/>
        </is>
      </c>
      <c r="AL353" t="inlineStr">
        <is>
          <t/>
        </is>
      </c>
      <c r="AM353" t="inlineStr">
        <is>
          <t/>
        </is>
      </c>
      <c r="AN353" t="inlineStr">
        <is>
          <t/>
        </is>
      </c>
      <c r="AO353" t="inlineStr">
        <is>
          <t/>
        </is>
      </c>
      <c r="AP353" t="inlineStr">
        <is>
          <t/>
        </is>
      </c>
      <c r="AQ353" t="inlineStr">
        <is>
          <t>negoziazione in borsa</t>
        </is>
      </c>
      <c r="AR353" t="inlineStr">
        <is>
          <t>4</t>
        </is>
      </c>
      <c r="AS353" t="inlineStr">
        <is>
          <t/>
        </is>
      </c>
      <c r="AT353" t="inlineStr">
        <is>
          <t/>
        </is>
      </c>
      <c r="AU353" t="inlineStr">
        <is>
          <t/>
        </is>
      </c>
      <c r="AV353" t="inlineStr">
        <is>
          <t/>
        </is>
      </c>
      <c r="AW353" t="inlineStr">
        <is>
          <t>tirdzniecība biržā</t>
        </is>
      </c>
      <c r="AX353" t="inlineStr">
        <is>
          <t>3</t>
        </is>
      </c>
      <c r="AY353" t="inlineStr">
        <is>
          <t/>
        </is>
      </c>
      <c r="AZ353" t="inlineStr">
        <is>
          <t/>
        </is>
      </c>
      <c r="BA353" t="inlineStr">
        <is>
          <t/>
        </is>
      </c>
      <c r="BB353" t="inlineStr">
        <is>
          <t/>
        </is>
      </c>
      <c r="BC353" t="inlineStr">
        <is>
          <t/>
        </is>
      </c>
      <c r="BD353" t="inlineStr">
        <is>
          <t/>
        </is>
      </c>
      <c r="BE353" t="inlineStr">
        <is>
          <t/>
        </is>
      </c>
      <c r="BF353" t="inlineStr">
        <is>
          <t>obrót giełdowy</t>
        </is>
      </c>
      <c r="BG353" t="inlineStr">
        <is>
          <t>2</t>
        </is>
      </c>
      <c r="BH353" t="inlineStr">
        <is>
          <t/>
        </is>
      </c>
      <c r="BI353" t="inlineStr">
        <is>
          <t>negociação na bolsa</t>
        </is>
      </c>
      <c r="BJ353" t="inlineStr">
        <is>
          <t>3</t>
        </is>
      </c>
      <c r="BK353" t="inlineStr">
        <is>
          <t/>
        </is>
      </c>
      <c r="BL353" t="inlineStr">
        <is>
          <t>tranzacții bursiere</t>
        </is>
      </c>
      <c r="BM353" t="inlineStr">
        <is>
          <t>3</t>
        </is>
      </c>
      <c r="BN353" t="inlineStr">
        <is>
          <t/>
        </is>
      </c>
      <c r="BO353" t="inlineStr">
        <is>
          <t>obchodovanie na burze</t>
        </is>
      </c>
      <c r="BP353" t="inlineStr">
        <is>
          <t>3</t>
        </is>
      </c>
      <c r="BQ353" t="inlineStr">
        <is>
          <t/>
        </is>
      </c>
      <c r="BR353" t="inlineStr">
        <is>
          <t>borzno trgovanje</t>
        </is>
      </c>
      <c r="BS353" t="inlineStr">
        <is>
          <t>2</t>
        </is>
      </c>
      <c r="BT353" t="inlineStr">
        <is>
          <t/>
        </is>
      </c>
      <c r="BU353" t="inlineStr">
        <is>
          <t>börshandel</t>
        </is>
      </c>
      <c r="BV353" t="inlineStr">
        <is>
          <t>1</t>
        </is>
      </c>
      <c r="BW353" t="inlineStr">
        <is>
          <t/>
        </is>
      </c>
      <c r="BX353" t="inlineStr">
        <is>
          <t>търговия с ценни книжа и други финансови инструменти, регистрирани на фондова борса</t>
        </is>
      </c>
      <c r="BY353" t="inlineStr">
        <is>
          <t>"(1) koupě a prodej komodit a komoditních derivátů, které nejsou investičním nástrojem podle zvláštního právního předpisu1), osobami oprávněnými k burzovním obchodům sjednaným na burze v místnostech a hodinách určených pro burzovní shromáždění, popřípadě i mimo burzu, za podmínek určených tímto zákonem a statutem, pokud je cena z tohoto obchodu zaznamenána příslušným orgánem burzy. (2) pomocné obchody uzavírané na burze, jež souvisejí s komoditami prodávanými na burze, zejména pojistné smlouvy, smlouvy o uskladnění, smlouvy o přepravě věci a smlouvy zasílatelské."</t>
        </is>
      </c>
      <c r="BZ353" t="inlineStr">
        <is>
          <t>børshandel er handel med værdipapirer 'via markedet', altså over en fondsbørs' handelssystem</t>
        </is>
      </c>
      <c r="CA353" t="inlineStr">
        <is>
          <t>Handel, der börsenaufsichtsrechtlich durch staatliche Aufsichtsämter sowie durch die Handelsüberwachungsstellen der Börsen kontrolliert wird</t>
        </is>
      </c>
      <c r="CB353" t="inlineStr">
        <is>
          <t>χρηματιστηριακές συναλλαγές είναι οι δικαιοπραξίες, οι οποίες συνάπτονται χρηματιστηριακά και έχουν αντικείμενο χρηματιστηριακά πράγματα</t>
        </is>
      </c>
      <c r="CC353" t="inlineStr">
        <is>
          <t>the trading of commodities and contracts that are listed on an exchange</t>
        </is>
      </c>
      <c r="CD353" t="inlineStr">
        <is>
          <t/>
        </is>
      </c>
      <c r="CE353" t="inlineStr">
        <is>
          <t/>
        </is>
      </c>
      <c r="CF353" t="inlineStr">
        <is>
          <t/>
        </is>
      </c>
      <c r="CG353" t="inlineStr">
        <is>
          <t>Un marché réglementé d'instruments financiers est un système multilatéral qui assure ou facilite la rencontre, en son sein et selon des règles non discrétionnaires, de multiples intérêts acheteurs et vendeurs exprimés par des tiers sur des instruments financiers, d'une manière qui aboutisse à la conclusion de contrats portant sur les instruments financiers admis à la négociation dans le cadre des règles et systèmes de ce marché, et qui fonctionne régulièrement conformément aux dispositions qui lui sont applicables.</t>
        </is>
      </c>
      <c r="CH353" t="inlineStr">
        <is>
          <t/>
        </is>
      </c>
      <c r="CI353" t="inlineStr">
        <is>
          <t/>
        </is>
      </c>
      <c r="CJ353" t="inlineStr">
        <is>
          <t/>
        </is>
      </c>
      <c r="CK353" t="inlineStr">
        <is>
          <t>Operazioni di vendita o di acquisto di strumenti finanziari quotati, riservate per legge agli operatori ammessi alle negoziazioni ossia, agenti di cambio (v. agente di cambio), banche italiane, comunitarie ed extracomunitarie e SIM italiane, comunitarie ed extracomunitarie autorizzate a svolgere il servizio di negoziazione per conto proprio e per conto di terzi sui mercati regolamentati (v. SIM). Chi intende acquistare o vendere titoli in borsa è tenuto, quindi, a rivolgersi ad uno di tali soggetti conferendogli un apposito incarico scritto di acquisto o di vendita.</t>
        </is>
      </c>
      <c r="CL353" t="inlineStr">
        <is>
          <t/>
        </is>
      </c>
      <c r="CM353" t="inlineStr">
        <is>
          <t/>
        </is>
      </c>
      <c r="CN353" t="inlineStr">
        <is>
          <t/>
        </is>
      </c>
      <c r="CO353" t="inlineStr">
        <is>
          <t/>
        </is>
      </c>
      <c r="CP353" t="inlineStr">
        <is>
          <t>Ogół transakcji sprzedaży i kupna papierów wartościowych (np. akcji, obligacji) na giełdzie papierów wartościowych.Oblicza się go poprzez zsumowanie wartości wszystkich przeprowadzonych transakcji (cena x liczba). Najczęściej podaje się go w ujęciu dziennym.Wysoka wartość obrotu giełdowego świadczy o sile (dużym znaczeniu) danej giełdy.</t>
        </is>
      </c>
      <c r="CQ353" t="inlineStr">
        <is>
          <t/>
        </is>
      </c>
      <c r="CR353" t="inlineStr">
        <is>
          <t>toate tranzacțiile de vânzare/cumpărare de titluri și active financiare, încheiate pe o piață secundară organizată (bursă)</t>
        </is>
      </c>
      <c r="CS353" t="inlineStr">
        <is>
          <t>každé obchodovanie, ktoré sa vykonáva na miestach definovaných v MiFID (smernica o trhoch s finančnými nástrojmi)</t>
        </is>
      </c>
      <c r="CT353" t="inlineStr">
        <is>
          <t/>
        </is>
      </c>
      <c r="CU353" t="inlineStr">
        <is>
          <t>Handel som sker genom Exhange, eller börs som det heter på svenska, är den finansiell[a] handel som är under tillsyn av en centraliserad marknad. Det finns olika typer av börser, alltifrån en vanlig aktiebörs till råvarubörs.</t>
        </is>
      </c>
    </row>
    <row r="354">
      <c r="A354" s="1" t="str">
        <f>HYPERLINK("https://iate.europa.eu/entry/result/160516/all", "160516")</f>
        <v>160516</v>
      </c>
      <c r="B354" t="inlineStr">
        <is>
          <t>FINANCE</t>
        </is>
      </c>
      <c r="C354" t="inlineStr">
        <is>
          <t>FINANCE|monetary relations;FINANCE|monetary economics;FINANCE</t>
        </is>
      </c>
      <c r="D354" t="inlineStr">
        <is>
          <t>пул система за обезпечения</t>
        </is>
      </c>
      <c r="E354" t="inlineStr">
        <is>
          <t>3</t>
        </is>
      </c>
      <c r="F354" t="inlineStr">
        <is>
          <t/>
        </is>
      </c>
      <c r="G354" t="inlineStr">
        <is>
          <t>systém sdružování zajištění</t>
        </is>
      </c>
      <c r="H354" t="inlineStr">
        <is>
          <t>2</t>
        </is>
      </c>
      <c r="I354" t="inlineStr">
        <is>
          <t/>
        </is>
      </c>
      <c r="J354" t="inlineStr">
        <is>
          <t>system til pooling af sikkerhed</t>
        </is>
      </c>
      <c r="K354" t="inlineStr">
        <is>
          <t>2</t>
        </is>
      </c>
      <c r="L354" t="inlineStr">
        <is>
          <t/>
        </is>
      </c>
      <c r="M354" t="inlineStr">
        <is>
          <t>Pfandpoolverfahren</t>
        </is>
      </c>
      <c r="N354" t="inlineStr">
        <is>
          <t>3</t>
        </is>
      </c>
      <c r="O354" t="inlineStr">
        <is>
          <t/>
        </is>
      </c>
      <c r="P354" t="inlineStr">
        <is>
          <t>σύστημα συγκέντρωσης των ασφαλειών</t>
        </is>
      </c>
      <c r="Q354" t="inlineStr">
        <is>
          <t>3</t>
        </is>
      </c>
      <c r="R354" t="inlineStr">
        <is>
          <t/>
        </is>
      </c>
      <c r="S354" t="inlineStr">
        <is>
          <t>collateral pooling system</t>
        </is>
      </c>
      <c r="T354" t="inlineStr">
        <is>
          <t>3</t>
        </is>
      </c>
      <c r="U354" t="inlineStr">
        <is>
          <t/>
        </is>
      </c>
      <c r="V354" t="inlineStr">
        <is>
          <t>sistema de fondo común</t>
        </is>
      </c>
      <c r="W354" t="inlineStr">
        <is>
          <t>2</t>
        </is>
      </c>
      <c r="X354" t="inlineStr">
        <is>
          <t/>
        </is>
      </c>
      <c r="Y354" t="inlineStr">
        <is>
          <t>koondsüsteem|koondtagatiste haldussüsteem</t>
        </is>
      </c>
      <c r="Z354" t="inlineStr">
        <is>
          <t>3|3</t>
        </is>
      </c>
      <c r="AA354" t="inlineStr">
        <is>
          <t>|</t>
        </is>
      </c>
      <c r="AB354" t="inlineStr">
        <is>
          <t>sammiojärjestelmä</t>
        </is>
      </c>
      <c r="AC354" t="inlineStr">
        <is>
          <t>2</t>
        </is>
      </c>
      <c r="AD354" t="inlineStr">
        <is>
          <t/>
        </is>
      </c>
      <c r="AE354" t="inlineStr">
        <is>
          <t>système de mise en réserve commune</t>
        </is>
      </c>
      <c r="AF354" t="inlineStr">
        <is>
          <t>4</t>
        </is>
      </c>
      <c r="AG354" t="inlineStr">
        <is>
          <t/>
        </is>
      </c>
      <c r="AH354" t="inlineStr">
        <is>
          <t>córas comhthiomsaithe comhthaobhachta</t>
        </is>
      </c>
      <c r="AI354" t="inlineStr">
        <is>
          <t>3</t>
        </is>
      </c>
      <c r="AJ354" t="inlineStr">
        <is>
          <t/>
        </is>
      </c>
      <c r="AK354" t="inlineStr">
        <is>
          <t>sustav udruženoga računa kolaterala</t>
        </is>
      </c>
      <c r="AL354" t="inlineStr">
        <is>
          <t>3</t>
        </is>
      </c>
      <c r="AM354" t="inlineStr">
        <is>
          <t/>
        </is>
      </c>
      <c r="AN354" t="inlineStr">
        <is>
          <t>összevont fedezetalapra épülő rendszer</t>
        </is>
      </c>
      <c r="AO354" t="inlineStr">
        <is>
          <t>3</t>
        </is>
      </c>
      <c r="AP354" t="inlineStr">
        <is>
          <t/>
        </is>
      </c>
      <c r="AQ354" t="inlineStr">
        <is>
          <t>sistema di pooling</t>
        </is>
      </c>
      <c r="AR354" t="inlineStr">
        <is>
          <t>2</t>
        </is>
      </c>
      <c r="AS354" t="inlineStr">
        <is>
          <t/>
        </is>
      </c>
      <c r="AT354" t="inlineStr">
        <is>
          <t>bendrojo užtikrinamojo įkaito sistema</t>
        </is>
      </c>
      <c r="AU354" t="inlineStr">
        <is>
          <t>3</t>
        </is>
      </c>
      <c r="AV354" t="inlineStr">
        <is>
          <t/>
        </is>
      </c>
      <c r="AW354" t="inlineStr">
        <is>
          <t/>
        </is>
      </c>
      <c r="AX354" t="inlineStr">
        <is>
          <t/>
        </is>
      </c>
      <c r="AY354" t="inlineStr">
        <is>
          <t/>
        </is>
      </c>
      <c r="AZ354" t="inlineStr">
        <is>
          <t/>
        </is>
      </c>
      <c r="BA354" t="inlineStr">
        <is>
          <t/>
        </is>
      </c>
      <c r="BB354" t="inlineStr">
        <is>
          <t/>
        </is>
      </c>
      <c r="BC354" t="inlineStr">
        <is>
          <t>onderpanddepot</t>
        </is>
      </c>
      <c r="BD354" t="inlineStr">
        <is>
          <t>4</t>
        </is>
      </c>
      <c r="BE354" t="inlineStr">
        <is>
          <t/>
        </is>
      </c>
      <c r="BF354" t="inlineStr">
        <is>
          <t>system zabezpieczeń typu pooling</t>
        </is>
      </c>
      <c r="BG354" t="inlineStr">
        <is>
          <t>3</t>
        </is>
      </c>
      <c r="BH354" t="inlineStr">
        <is>
          <t/>
        </is>
      </c>
      <c r="BI354" t="inlineStr">
        <is>
          <t>sistema de garantia global</t>
        </is>
      </c>
      <c r="BJ354" t="inlineStr">
        <is>
          <t>3</t>
        </is>
      </c>
      <c r="BK354" t="inlineStr">
        <is>
          <t/>
        </is>
      </c>
      <c r="BL354" t="inlineStr">
        <is>
          <t>sistem de colateral de tip pooling</t>
        </is>
      </c>
      <c r="BM354" t="inlineStr">
        <is>
          <t>2</t>
        </is>
      </c>
      <c r="BN354" t="inlineStr">
        <is>
          <t/>
        </is>
      </c>
      <c r="BO354" t="inlineStr">
        <is>
          <t>systém združovania zábezpek</t>
        </is>
      </c>
      <c r="BP354" t="inlineStr">
        <is>
          <t>3</t>
        </is>
      </c>
      <c r="BQ354" t="inlineStr">
        <is>
          <t/>
        </is>
      </c>
      <c r="BR354" t="inlineStr">
        <is>
          <t>sistem košarice finančnega premoženja za zavarovanje terjatev</t>
        </is>
      </c>
      <c r="BS354" t="inlineStr">
        <is>
          <t>3</t>
        </is>
      </c>
      <c r="BT354" t="inlineStr">
        <is>
          <t/>
        </is>
      </c>
      <c r="BU354" t="inlineStr">
        <is>
          <t>poolningssystem för säkerheter</t>
        </is>
      </c>
      <c r="BV354" t="inlineStr">
        <is>
          <t>3</t>
        </is>
      </c>
      <c r="BW354" t="inlineStr">
        <is>
          <t/>
        </is>
      </c>
      <c r="BX354" t="inlineStr">
        <is>
          <t>система на централната банка за управление на обезпеченията, при която контрагентите откриват пул-сметка за депозиране на активи, обезпечаващи сделките им с централната банка</t>
        </is>
      </c>
      <c r="BY354" t="inlineStr">
        <is>
          <t>systém centrální banky pro správu zajištění, v rámci něhož si protistrany otevírají souborný účet, na který vkládají aktiva zajišťující jejich transakce s centrální bankou</t>
        </is>
      </c>
      <c r="BZ354" t="inlineStr">
        <is>
          <t/>
        </is>
      </c>
      <c r="CA354" t="inlineStr">
        <is>
          <t>System zur Verwaltung von Sicherheiten durch die Zentralbanken, bei dem die Geschäftspartner ein Pool-Konto zur Hinterlegung von Sicherheiten für ihre Geschäfte mit der Zentralbank eröffnen.</t>
        </is>
      </c>
      <c r="CB354" t="inlineStr">
        <is>
          <t>σύστημα με το οποίο οι κεντρικές τράπεζες διαχειρίζονται τις παρεχόμενες ασφάλειες. Σύμφωνα με αυτό, οι αντισυμβαλλόμενοι ανοίγουν ένα λογαριασμό όπου καταθέτουν περιουσιακά στοιχεία για να τα χρησιμοποιήσουν ως ασφάλεια στις συναλλαγές τους με την κεντρική τράπεζα. Αντίθετα με ό,τι συμβαίνει στο σύστημα εξειδίκευσης των ασφαλειών, στο σύστημα συγκέντρωσης των ασφαλειών τα περιουσιακά στοιχεία δεν αντιστοιχίζονται προς επιμέρους συναλλαγές</t>
        </is>
      </c>
      <c r="CC354" t="inlineStr">
        <is>
          <t>A central bank system for managing collateral, in which counterparties open a pool account to deposit assets collateralising their transactions with the central bank</t>
        </is>
      </c>
      <c r="CD354" t="inlineStr">
        <is>
          <t>Sistema de gestión de garantías de los bancos centrales en virtud del cual cada entidad de contrapartida puede abrir una cuenta en la que depositan los activos que utilizan como garantía en sus operaciones con el banco central.</t>
        </is>
      </c>
      <c r="CE354" t="inlineStr">
        <is>
          <t>keskpanga tagatiste haldamise süsteem, milles osapooled avavad koondtagatiste konto, et hoiustada varasid, mis on keskpangaga tehtavate tehingute tagatiseks</t>
        </is>
      </c>
      <c r="CF354" t="inlineStr">
        <is>
          <t/>
        </is>
      </c>
      <c r="CG354" t="inlineStr">
        <is>
          <t>système de gestion des garanties par une banque centrale dans lequel les contreparties ouvrent un compte sur lequel elles déposent une réserve d’actifs qui servent à garantir leurs transactions avec la banque centrale</t>
        </is>
      </c>
      <c r="CH354" t="inlineStr">
        <is>
          <t/>
        </is>
      </c>
      <c r="CI354" t="inlineStr">
        <is>
          <t>Sustav središnje banke za upravljanje kolateralom u okviru kojega stranke u poslu otvaraju udruženi račun za deponiranje imovine koja služi kao kolateral u njihovim transakcijama sa središnjom bankom.</t>
        </is>
      </c>
      <c r="CJ354" t="inlineStr">
        <is>
          <t>Biztosítékkezelő központi banki rendszer, amelyben az ügyfelek számlát nyitnak a központi bankkal folytatott tranzakciókat biztosító eszközök elhelyezése céljából.</t>
        </is>
      </c>
      <c r="CK354" t="inlineStr">
        <is>
          <t/>
        </is>
      </c>
      <c r="CL354" t="inlineStr">
        <is>
          <t>centrinio banko operacijų užtikrinimo priemonių valdymo sistema, kurioje kita sandorio šalis atidaro kaupiamąją sąskaitą deponuoti turtą, skirtą jos sandoriams su centriniu banku užtikrinti</t>
        </is>
      </c>
      <c r="CM354" t="inlineStr">
        <is>
          <t/>
        </is>
      </c>
      <c r="CN354" t="inlineStr">
        <is>
          <t/>
        </is>
      </c>
      <c r="CO354" t="inlineStr">
        <is>
          <t>een systeem voor het onderpandbeheer bij centrale banken waarbij de tegenpartijen een depot aan activa ter beschikking stellen om te dienen als onderpand voor hun transacties met de centrale bank. Hierbij worden activa niet aan afzonderlijke krediettransacties toegewezen.</t>
        </is>
      </c>
      <c r="CP354" t="inlineStr">
        <is>
          <t>System banku centralnego do zarządzania zabezpieczeniami, w ramach którego kontrahenci otwierają łączny rachunek do deponowania aktywów zabezpieczających transakcje z bankiem centralnym. W systemie pooling, w odróżnieniu od systemu earmarking, aktywa zabezpieczające nie są przyporządkowane poszczególnym transakcjom.</t>
        </is>
      </c>
      <c r="CQ354" t="inlineStr">
        <is>
          <t>Sistema dos bancos centrais para a gestão de garantias, no qual as contrapartes abrem uma conta a fim de depositarem um conjunto de ativos para garantia das suas operações com o banco central.</t>
        </is>
      </c>
      <c r="CR354" t="inlineStr">
        <is>
          <t>sistem al băncii centrale de gestionare a garanțiilor, în cadrul căruia partenerii contractuali deschid un cont de depozitare în comun a activelor cu care își garantează tranzacțiile cu banca centrală</t>
        </is>
      </c>
      <c r="CS354" t="inlineStr">
        <is>
          <t>systém centrálnej banky pre správu zábezpek, pri ktorom si zmluvné strany otvárajú združený účet, na ktorý vkladajú aktíva zabezpečujúce ich obchody s centrálnou bankou</t>
        </is>
      </c>
      <c r="CT354" t="inlineStr">
        <is>
          <t>Sistem košarice finančnega premoženja za zavarovanje terjatev (collateral pooling system, pooling system): sistem upravljanja zavarovanja centralnih bank, v katerem sodelujoče stranke odprejo zbirni račun, na katerega deponirajo finančno premoženje za zavarovanje terjatev iz naslova svojih transakcij s centralno banko.</t>
        </is>
      </c>
      <c r="CU354" t="inlineStr">
        <is>
          <t>ett centralbankssystem för förvaltning av säkerheter, i vilket motparterna öppnar ett konto för att deponera finansiella tillgångar att använda som säkerhet för sina transaktioner med centralbanken</t>
        </is>
      </c>
    </row>
    <row r="355">
      <c r="A355" s="1" t="str">
        <f>HYPERLINK("https://iate.europa.eu/entry/result/3502645/all", "3502645")</f>
        <v>3502645</v>
      </c>
      <c r="B355" t="inlineStr">
        <is>
          <t>FINANCE</t>
        </is>
      </c>
      <c r="C355" t="inlineStr">
        <is>
          <t>FINANCE|financial institutions and credit</t>
        </is>
      </c>
      <c r="D355" t="inlineStr">
        <is>
          <t/>
        </is>
      </c>
      <c r="E355" t="inlineStr">
        <is>
          <t/>
        </is>
      </c>
      <c r="F355" t="inlineStr">
        <is>
          <t/>
        </is>
      </c>
      <c r="G355" t="inlineStr">
        <is>
          <t>fond pro drobné investory|retailový fond</t>
        </is>
      </c>
      <c r="H355" t="inlineStr">
        <is>
          <t>2|2</t>
        </is>
      </c>
      <c r="I355" t="inlineStr">
        <is>
          <t>|</t>
        </is>
      </c>
      <c r="J355" t="inlineStr">
        <is>
          <t>detailfond</t>
        </is>
      </c>
      <c r="K355" t="inlineStr">
        <is>
          <t>3</t>
        </is>
      </c>
      <c r="L355" t="inlineStr">
        <is>
          <t/>
        </is>
      </c>
      <c r="M355" t="inlineStr">
        <is>
          <t>Privatkundenfonds</t>
        </is>
      </c>
      <c r="N355" t="inlineStr">
        <is>
          <t>2</t>
        </is>
      </c>
      <c r="O355" t="inlineStr">
        <is>
          <t/>
        </is>
      </c>
      <c r="P355" t="inlineStr">
        <is>
          <t>αμοιβαίο κεφάλαιο λιανικής</t>
        </is>
      </c>
      <c r="Q355" t="inlineStr">
        <is>
          <t>2</t>
        </is>
      </c>
      <c r="R355" t="inlineStr">
        <is>
          <t/>
        </is>
      </c>
      <c r="S355" t="inlineStr">
        <is>
          <t>retail fund</t>
        </is>
      </c>
      <c r="T355" t="inlineStr">
        <is>
          <t>3</t>
        </is>
      </c>
      <c r="U355" t="inlineStr">
        <is>
          <t/>
        </is>
      </c>
      <c r="V355" t="inlineStr">
        <is>
          <t>fondo minorista</t>
        </is>
      </c>
      <c r="W355" t="inlineStr">
        <is>
          <t>3</t>
        </is>
      </c>
      <c r="X355" t="inlineStr">
        <is>
          <t/>
        </is>
      </c>
      <c r="Y355" t="inlineStr">
        <is>
          <t>jaefond</t>
        </is>
      </c>
      <c r="Z355" t="inlineStr">
        <is>
          <t>3</t>
        </is>
      </c>
      <c r="AA355" t="inlineStr">
        <is>
          <t/>
        </is>
      </c>
      <c r="AB355" t="inlineStr">
        <is>
          <t>vähittäismarkkinoille tarkoitettu rahasto</t>
        </is>
      </c>
      <c r="AC355" t="inlineStr">
        <is>
          <t>3</t>
        </is>
      </c>
      <c r="AD355" t="inlineStr">
        <is>
          <t/>
        </is>
      </c>
      <c r="AE355" t="inlineStr">
        <is>
          <t>fonds grand public</t>
        </is>
      </c>
      <c r="AF355" t="inlineStr">
        <is>
          <t>3</t>
        </is>
      </c>
      <c r="AG355" t="inlineStr">
        <is>
          <t/>
        </is>
      </c>
      <c r="AH355" t="inlineStr">
        <is>
          <t>ciste miondíola</t>
        </is>
      </c>
      <c r="AI355" t="inlineStr">
        <is>
          <t>3</t>
        </is>
      </c>
      <c r="AJ355" t="inlineStr">
        <is>
          <t/>
        </is>
      </c>
      <c r="AK355" t="inlineStr">
        <is>
          <t>fond za male investitore</t>
        </is>
      </c>
      <c r="AL355" t="inlineStr">
        <is>
          <t>2</t>
        </is>
      </c>
      <c r="AM355" t="inlineStr">
        <is>
          <t/>
        </is>
      </c>
      <c r="AN355" t="inlineStr">
        <is>
          <t>lakossági alap</t>
        </is>
      </c>
      <c r="AO355" t="inlineStr">
        <is>
          <t>3</t>
        </is>
      </c>
      <c r="AP355" t="inlineStr">
        <is>
          <t/>
        </is>
      </c>
      <c r="AQ355" t="inlineStr">
        <is>
          <t/>
        </is>
      </c>
      <c r="AR355" t="inlineStr">
        <is>
          <t/>
        </is>
      </c>
      <c r="AS355" t="inlineStr">
        <is>
          <t/>
        </is>
      </c>
      <c r="AT355" t="inlineStr">
        <is>
          <t/>
        </is>
      </c>
      <c r="AU355" t="inlineStr">
        <is>
          <t/>
        </is>
      </c>
      <c r="AV355" t="inlineStr">
        <is>
          <t/>
        </is>
      </c>
      <c r="AW355" t="inlineStr">
        <is>
          <t/>
        </is>
      </c>
      <c r="AX355" t="inlineStr">
        <is>
          <t/>
        </is>
      </c>
      <c r="AY355" t="inlineStr">
        <is>
          <t/>
        </is>
      </c>
      <c r="AZ355" t="inlineStr">
        <is>
          <t>fond fil-livell tal-konsumatur</t>
        </is>
      </c>
      <c r="BA355" t="inlineStr">
        <is>
          <t>3</t>
        </is>
      </c>
      <c r="BB355" t="inlineStr">
        <is>
          <t/>
        </is>
      </c>
      <c r="BC355" t="inlineStr">
        <is>
          <t/>
        </is>
      </c>
      <c r="BD355" t="inlineStr">
        <is>
          <t/>
        </is>
      </c>
      <c r="BE355" t="inlineStr">
        <is>
          <t/>
        </is>
      </c>
      <c r="BF355" t="inlineStr">
        <is>
          <t>fundusz detaliczny</t>
        </is>
      </c>
      <c r="BG355" t="inlineStr">
        <is>
          <t>3</t>
        </is>
      </c>
      <c r="BH355" t="inlineStr">
        <is>
          <t/>
        </is>
      </c>
      <c r="BI355" t="inlineStr">
        <is>
          <t>fundo de retalho</t>
        </is>
      </c>
      <c r="BJ355" t="inlineStr">
        <is>
          <t>3</t>
        </is>
      </c>
      <c r="BK355" t="inlineStr">
        <is>
          <t/>
        </is>
      </c>
      <c r="BL355" t="inlineStr">
        <is>
          <t>fond de retail</t>
        </is>
      </c>
      <c r="BM355" t="inlineStr">
        <is>
          <t>2</t>
        </is>
      </c>
      <c r="BN355" t="inlineStr">
        <is>
          <t/>
        </is>
      </c>
      <c r="BO355" t="inlineStr">
        <is>
          <t>retailový fond</t>
        </is>
      </c>
      <c r="BP355" t="inlineStr">
        <is>
          <t>3</t>
        </is>
      </c>
      <c r="BQ355" t="inlineStr">
        <is>
          <t/>
        </is>
      </c>
      <c r="BR355" t="inlineStr">
        <is>
          <t>sklad za male vlagatelje</t>
        </is>
      </c>
      <c r="BS355" t="inlineStr">
        <is>
          <t>2</t>
        </is>
      </c>
      <c r="BT355" t="inlineStr">
        <is>
          <t/>
        </is>
      </c>
      <c r="BU355" t="inlineStr">
        <is>
          <t>fond som riktar sig till privatpersoner</t>
        </is>
      </c>
      <c r="BV355" t="inlineStr">
        <is>
          <t>3</t>
        </is>
      </c>
      <c r="BW355" t="inlineStr">
        <is>
          <t/>
        </is>
      </c>
      <c r="BX355" t="inlineStr">
        <is>
          <t/>
        </is>
      </c>
      <c r="BY355" t="inlineStr">
        <is>
          <t/>
        </is>
      </c>
      <c r="BZ355" t="inlineStr">
        <is>
          <t>"En detail fond er en investeringsfond med tilbud, som er skræddersyet til enkeltpersoner og ikke til institutionelle købere. Denne type fond er registreret med et regulerende organ såsom Securities and Exchange Commission (SEC) i USA"</t>
        </is>
      </c>
      <c r="CA355" t="inlineStr">
        <is>
          <t>Fondsart, die Einzelanlegern vorbehalten ist</t>
        </is>
      </c>
      <c r="CB355" t="inlineStr">
        <is>
          <t>Retail funds are approved by the regulator for sale to retail investors, i.e., non-professionals who are also not rich enough to qualify as "high net worth individuals". They are more carefully regulated than funds for professionals and rich people, who are deemed capable of looking after themselves to a greater extent.</t>
        </is>
      </c>
      <c r="CC355" t="inlineStr">
        <is>
          <t>type of fund that is registered with the Securities and Exchange Commission (SEC) and is sold to individual investors through investment dealers and in open market transactions</t>
        </is>
      </c>
      <c r="CD355" t="inlineStr">
        <is>
          <t>Fondo que moviliza dinero directamente del público.</t>
        </is>
      </c>
      <c r="CE355" t="inlineStr">
        <is>
          <t/>
        </is>
      </c>
      <c r="CF355" t="inlineStr">
        <is>
          <t>sijoitusrahasto, jota myydään ja markkinoidaan yksityishenkilöille</t>
        </is>
      </c>
      <c r="CG355" t="inlineStr">
        <is>
          <t>fonds de placement à destination exclusive des particuliers, faisant l'objet d'une régulation spécifique qui vise à limiter certaines pratiques à haut risque et à assurer une bonne information des porteurs de parts</t>
        </is>
      </c>
      <c r="CH355" t="inlineStr">
        <is>
          <t/>
        </is>
      </c>
      <c r="CI355" t="inlineStr">
        <is>
          <t/>
        </is>
      </c>
      <c r="CJ355" t="inlineStr">
        <is>
          <t/>
        </is>
      </c>
      <c r="CK355" t="inlineStr">
        <is>
          <t/>
        </is>
      </c>
      <c r="CL355" t="inlineStr">
        <is>
          <t/>
        </is>
      </c>
      <c r="CM355" t="inlineStr">
        <is>
          <t/>
        </is>
      </c>
      <c r="CN355" t="inlineStr">
        <is>
          <t>tip ta' fond li huwa rreġistrat mal-Kummissjoni dwar is-Sigurtajiet u l-Kambju (SEC) u jinbiegħ lil investituri individwali permezz ta' negozjanti ta’ investiment u fi tranżazzjonijiet ta’ suq miftuħ</t>
        </is>
      </c>
      <c r="CO355" t="inlineStr">
        <is>
          <t/>
        </is>
      </c>
      <c r="CP355" t="inlineStr">
        <is>
          <t>fundusz inwestycyjny z kapitałem zainwestowanym przez podmiot indywidualny</t>
        </is>
      </c>
      <c r="CQ355" t="inlineStr">
        <is>
          <t/>
        </is>
      </c>
      <c r="CR355" t="inlineStr">
        <is>
          <t>tip de fond înregistrat la Comisia pentru valori mobiliare și bursă (Securities and Exchange Commission/SEC) și vândut investitorilor individuali prin intermediul dealerilor de investiții și al tranzacțiilor de pe piața deschisă</t>
        </is>
      </c>
      <c r="CS355" t="inlineStr">
        <is>
          <t>fond určený retailovým investorom [ &lt;a href="/entry/result/1125367/all" id="ENTRY_TO_ENTRY_CONVERTER" target="_blank"&gt;IATE:1125367&lt;/a&gt; ]</t>
        </is>
      </c>
      <c r="CT355" t="inlineStr">
        <is>
          <t/>
        </is>
      </c>
      <c r="CU355" t="inlineStr">
        <is>
          <t/>
        </is>
      </c>
    </row>
    <row r="356">
      <c r="A356" s="1" t="str">
        <f>HYPERLINK("https://iate.europa.eu/entry/result/3545811/all", "3545811")</f>
        <v>3545811</v>
      </c>
      <c r="B356" t="inlineStr">
        <is>
          <t>FINANCE</t>
        </is>
      </c>
      <c r="C356" t="inlineStr">
        <is>
          <t>FINANCE|financing and investment</t>
        </is>
      </c>
      <c r="D356" t="inlineStr">
        <is>
          <t>оттегляне от фондовата борса|изтегляне от фондовите борси</t>
        </is>
      </c>
      <c r="E356" t="inlineStr">
        <is>
          <t>2|2</t>
        </is>
      </c>
      <c r="F356" t="inlineStr">
        <is>
          <t>|</t>
        </is>
      </c>
      <c r="G356" t="inlineStr">
        <is>
          <t>privatizace</t>
        </is>
      </c>
      <c r="H356" t="inlineStr">
        <is>
          <t>2</t>
        </is>
      </c>
      <c r="I356" t="inlineStr">
        <is>
          <t/>
        </is>
      </c>
      <c r="J356" t="inlineStr">
        <is>
          <t>offentlig-til-privat transaktion</t>
        </is>
      </c>
      <c r="K356" t="inlineStr">
        <is>
          <t>3</t>
        </is>
      </c>
      <c r="L356" t="inlineStr">
        <is>
          <t/>
        </is>
      </c>
      <c r="M356" t="inlineStr">
        <is>
          <t>Going-Private-Transaktion|Public-to-Private-Transaktion</t>
        </is>
      </c>
      <c r="N356" t="inlineStr">
        <is>
          <t>2|2</t>
        </is>
      </c>
      <c r="O356" t="inlineStr">
        <is>
          <t>|</t>
        </is>
      </c>
      <c r="P356" t="inlineStr">
        <is>
          <t>εξαγωγή της εταιρείας από το Χρηματιστήριο</t>
        </is>
      </c>
      <c r="Q356" t="inlineStr">
        <is>
          <t>3</t>
        </is>
      </c>
      <c r="R356" t="inlineStr">
        <is>
          <t/>
        </is>
      </c>
      <c r="S356" t="inlineStr">
        <is>
          <t>public-to-private|P-to-P transaction|going-private transaction|going private transaction|public to private transaction|public-to-private transaction</t>
        </is>
      </c>
      <c r="T356" t="inlineStr">
        <is>
          <t>3|3|3|1|1|3</t>
        </is>
      </c>
      <c r="U356" t="inlineStr">
        <is>
          <t>|||||</t>
        </is>
      </c>
      <c r="V356" t="inlineStr">
        <is>
          <t/>
        </is>
      </c>
      <c r="W356" t="inlineStr">
        <is>
          <t/>
        </is>
      </c>
      <c r="X356" t="inlineStr">
        <is>
          <t/>
        </is>
      </c>
      <c r="Y356" t="inlineStr">
        <is>
          <t/>
        </is>
      </c>
      <c r="Z356" t="inlineStr">
        <is>
          <t/>
        </is>
      </c>
      <c r="AA356" t="inlineStr">
        <is>
          <t/>
        </is>
      </c>
      <c r="AB356" t="inlineStr">
        <is>
          <t>going-private-transaktio|pörssistä pois osto|public to private -tyyppinen yrityskauppa|public-to-private-transaktio|julkinen ostotarjous pörssiyhtiöstä</t>
        </is>
      </c>
      <c r="AC356" t="inlineStr">
        <is>
          <t>2|3|3|2|2</t>
        </is>
      </c>
      <c r="AD356" t="inlineStr">
        <is>
          <t>||||</t>
        </is>
      </c>
      <c r="AE356" t="inlineStr">
        <is>
          <t>sortie du marché</t>
        </is>
      </c>
      <c r="AF356" t="inlineStr">
        <is>
          <t>3</t>
        </is>
      </c>
      <c r="AG356" t="inlineStr">
        <is>
          <t/>
        </is>
      </c>
      <c r="AH356" t="inlineStr">
        <is>
          <t>beart príobháidithe</t>
        </is>
      </c>
      <c r="AI356" t="inlineStr">
        <is>
          <t>3</t>
        </is>
      </c>
      <c r="AJ356" t="inlineStr">
        <is>
          <t/>
        </is>
      </c>
      <c r="AK356" t="inlineStr">
        <is>
          <t/>
        </is>
      </c>
      <c r="AL356" t="inlineStr">
        <is>
          <t/>
        </is>
      </c>
      <c r="AM356" t="inlineStr">
        <is>
          <t/>
        </is>
      </c>
      <c r="AN356" t="inlineStr">
        <is>
          <t>zárt körű társasággá alakulás</t>
        </is>
      </c>
      <c r="AO356" t="inlineStr">
        <is>
          <t>3</t>
        </is>
      </c>
      <c r="AP356" t="inlineStr">
        <is>
          <t/>
        </is>
      </c>
      <c r="AQ356" t="inlineStr">
        <is>
          <t/>
        </is>
      </c>
      <c r="AR356" t="inlineStr">
        <is>
          <t/>
        </is>
      </c>
      <c r="AS356" t="inlineStr">
        <is>
          <t/>
        </is>
      </c>
      <c r="AT356" t="inlineStr">
        <is>
          <t/>
        </is>
      </c>
      <c r="AU356" t="inlineStr">
        <is>
          <t/>
        </is>
      </c>
      <c r="AV356" t="inlineStr">
        <is>
          <t/>
        </is>
      </c>
      <c r="AW356" t="inlineStr">
        <is>
          <t/>
        </is>
      </c>
      <c r="AX356" t="inlineStr">
        <is>
          <t/>
        </is>
      </c>
      <c r="AY356" t="inlineStr">
        <is>
          <t/>
        </is>
      </c>
      <c r="AZ356" t="inlineStr">
        <is>
          <t>tranżazzjoni mill-pubbliku għall-privat</t>
        </is>
      </c>
      <c r="BA356" t="inlineStr">
        <is>
          <t>3</t>
        </is>
      </c>
      <c r="BB356" t="inlineStr">
        <is>
          <t/>
        </is>
      </c>
      <c r="BC356" t="inlineStr">
        <is>
          <t/>
        </is>
      </c>
      <c r="BD356" t="inlineStr">
        <is>
          <t/>
        </is>
      </c>
      <c r="BE356" t="inlineStr">
        <is>
          <t/>
        </is>
      </c>
      <c r="BF356" t="inlineStr">
        <is>
          <t>wycofywanie spółek z obrotu giełdowego|transakcja PTP</t>
        </is>
      </c>
      <c r="BG356" t="inlineStr">
        <is>
          <t>3|3</t>
        </is>
      </c>
      <c r="BH356" t="inlineStr">
        <is>
          <t>|</t>
        </is>
      </c>
      <c r="BI356" t="inlineStr">
        <is>
          <t>saída de bolsa|OPA de exclusão</t>
        </is>
      </c>
      <c r="BJ356" t="inlineStr">
        <is>
          <t>3|3</t>
        </is>
      </c>
      <c r="BK356" t="inlineStr">
        <is>
          <t>|</t>
        </is>
      </c>
      <c r="BL356" t="inlineStr">
        <is>
          <t/>
        </is>
      </c>
      <c r="BM356" t="inlineStr">
        <is>
          <t/>
        </is>
      </c>
      <c r="BN356" t="inlineStr">
        <is>
          <t/>
        </is>
      </c>
      <c r="BO356" t="inlineStr">
        <is>
          <t/>
        </is>
      </c>
      <c r="BP356" t="inlineStr">
        <is>
          <t/>
        </is>
      </c>
      <c r="BQ356" t="inlineStr">
        <is>
          <t/>
        </is>
      </c>
      <c r="BR356" t="inlineStr">
        <is>
          <t>umik delnic z organiziranega trga</t>
        </is>
      </c>
      <c r="BS356" t="inlineStr">
        <is>
          <t>2</t>
        </is>
      </c>
      <c r="BT356" t="inlineStr">
        <is>
          <t/>
        </is>
      </c>
      <c r="BU356" t="inlineStr">
        <is>
          <t/>
        </is>
      </c>
      <c r="BV356" t="inlineStr">
        <is>
          <t/>
        </is>
      </c>
      <c r="BW356" t="inlineStr">
        <is>
          <t/>
        </is>
      </c>
      <c r="BX356" t="inlineStr">
        <is>
          <t>изкупуване на всички акции на дружество от един акционер</t>
        </is>
      </c>
      <c r="BY356" t="inlineStr">
        <is>
          <t>stažení cenných papírů veřejné společnosti z veřejných trhů a odkoupení jejího majetku společností nebo externími investory</t>
        </is>
      </c>
      <c r="BZ356" t="inlineStr">
        <is>
          <t>privatisering af store offentlige virksomheder</t>
        </is>
      </c>
      <c r="CA356" t="inlineStr">
        <is>
          <t>Transaktionsform, die sich mit dem vollständigen Börsenrückzug einer notierten Aktiengesellschaft beschäftigt</t>
        </is>
      </c>
      <c r="CB356" t="inlineStr">
        <is>
          <t>Έξοδος εταιρείας από το χρηματιστήριο. Προϋποθέτει την εξαγορά των μετοχών της που βρίσκονται στα χέρια του κοινού.</t>
        </is>
      </c>
      <c r="CC356" t="inlineStr">
        <is>
          <t>when a public company chooses to pay off all public investors, delist from all stock exchanges, and become owned by management, employees, and select private investors</t>
        </is>
      </c>
      <c r="CD356" t="inlineStr">
        <is>
          <t/>
        </is>
      </c>
      <c r="CE356" t="inlineStr">
        <is>
          <t/>
        </is>
      </c>
      <c r="CF356" t="inlineStr">
        <is>
          <t>transaktio, johon kuuluu tarjous hankkia listatun kohdeyhtiön koko osakeomaisuus tarkoituksena tehdä yhtiöstä julkisesti noteeraamaton</t>
        </is>
      </c>
      <c r="CG356" t="inlineStr">
        <is>
          <t>opération par laquelle une société décide de ne plus être cotée en Bourse</t>
        </is>
      </c>
      <c r="CH356" t="inlineStr">
        <is>
          <t/>
        </is>
      </c>
      <c r="CI356" t="inlineStr">
        <is>
          <t/>
        </is>
      </c>
      <c r="CJ356" t="inlineStr">
        <is>
          <t>Tőzsdén jegyzett társaság valamennyi részvényének megszerzése, és a felvásárló által történő tőzsdei kivezetése és zárt körű részvénytársasággá alakítása.</t>
        </is>
      </c>
      <c r="CK356" t="inlineStr">
        <is>
          <t/>
        </is>
      </c>
      <c r="CL356" t="inlineStr">
        <is>
          <t/>
        </is>
      </c>
      <c r="CM356" t="inlineStr">
        <is>
          <t/>
        </is>
      </c>
      <c r="CN356" t="inlineStr">
        <is>
          <t>meta kumpanija pubblika tagħżel li tħallas l-investituri pubbliċi kollha, titneħħa mill-boroż kollha, u ssir il-proprjetà tal-maniġment, tal-impjegati u ta' investituri privati magħżula</t>
        </is>
      </c>
      <c r="CO356" t="inlineStr">
        <is>
          <t/>
        </is>
      </c>
      <c r="CP356" t="inlineStr">
        <is>
          <t>nabywanie spółek giełdowych i zdejmowanie ich z obrotu publicznego</t>
        </is>
      </c>
      <c r="CQ356" t="inlineStr">
        <is>
          <t/>
        </is>
      </c>
      <c r="CR356" t="inlineStr">
        <is>
          <t/>
        </is>
      </c>
      <c r="CS356" t="inlineStr">
        <is>
          <t/>
        </is>
      </c>
      <c r="CT356" t="inlineStr">
        <is>
          <t>transakcija, ki vključuje ponudbo za celoten lastniški delež uvrščene ciljne družbe in sledečo ponovno registracijo družbe kot privatne</t>
        </is>
      </c>
      <c r="CU356" t="inlineStr">
        <is>
          <t/>
        </is>
      </c>
    </row>
    <row r="357">
      <c r="A357" s="1" t="str">
        <f>HYPERLINK("https://iate.europa.eu/entry/result/380704/all", "380704")</f>
        <v>380704</v>
      </c>
      <c r="B357" t="inlineStr">
        <is>
          <t>EDUCATION AND COMMUNICATIONS;FINANCE</t>
        </is>
      </c>
      <c r="C357" t="inlineStr">
        <is>
          <t>EDUCATION AND COMMUNICATIONS|information technology and data processing;FINANCE|free movement of capital|financial market</t>
        </is>
      </c>
      <c r="D357" t="inlineStr">
        <is>
          <t/>
        </is>
      </c>
      <c r="E357" t="inlineStr">
        <is>
          <t/>
        </is>
      </c>
      <c r="F357" t="inlineStr">
        <is>
          <t/>
        </is>
      </c>
      <c r="G357" t="inlineStr">
        <is>
          <t/>
        </is>
      </c>
      <c r="H357" t="inlineStr">
        <is>
          <t/>
        </is>
      </c>
      <c r="I357" t="inlineStr">
        <is>
          <t/>
        </is>
      </c>
      <c r="J357" t="inlineStr">
        <is>
          <t/>
        </is>
      </c>
      <c r="K357" t="inlineStr">
        <is>
          <t/>
        </is>
      </c>
      <c r="L357" t="inlineStr">
        <is>
          <t/>
        </is>
      </c>
      <c r="M357" t="inlineStr">
        <is>
          <t/>
        </is>
      </c>
      <c r="N357" t="inlineStr">
        <is>
          <t/>
        </is>
      </c>
      <c r="O357" t="inlineStr">
        <is>
          <t/>
        </is>
      </c>
      <c r="P357" t="inlineStr">
        <is>
          <t/>
        </is>
      </c>
      <c r="Q357" t="inlineStr">
        <is>
          <t/>
        </is>
      </c>
      <c r="R357" t="inlineStr">
        <is>
          <t/>
        </is>
      </c>
      <c r="S357" t="inlineStr">
        <is>
          <t>electronic trading platform|ETP</t>
        </is>
      </c>
      <c r="T357" t="inlineStr">
        <is>
          <t>4|3</t>
        </is>
      </c>
      <c r="U357" t="inlineStr">
        <is>
          <t>|</t>
        </is>
      </c>
      <c r="V357" t="inlineStr">
        <is>
          <t>plataforma electrónica de negociación|plataforma de comercio electrónico</t>
        </is>
      </c>
      <c r="W357" t="inlineStr">
        <is>
          <t>2|3</t>
        </is>
      </c>
      <c r="X357" t="inlineStr">
        <is>
          <t>|</t>
        </is>
      </c>
      <c r="Y357" t="inlineStr">
        <is>
          <t/>
        </is>
      </c>
      <c r="Z357" t="inlineStr">
        <is>
          <t/>
        </is>
      </c>
      <c r="AA357" t="inlineStr">
        <is>
          <t/>
        </is>
      </c>
      <c r="AB357" t="inlineStr">
        <is>
          <t/>
        </is>
      </c>
      <c r="AC357" t="inlineStr">
        <is>
          <t/>
        </is>
      </c>
      <c r="AD357" t="inlineStr">
        <is>
          <t/>
        </is>
      </c>
      <c r="AE357" t="inlineStr">
        <is>
          <t>plate-forme de trading électronique|plate-forme de négociation électronique</t>
        </is>
      </c>
      <c r="AF357" t="inlineStr">
        <is>
          <t>1|2</t>
        </is>
      </c>
      <c r="AG357" t="inlineStr">
        <is>
          <t>|</t>
        </is>
      </c>
      <c r="AH357" t="inlineStr">
        <is>
          <t/>
        </is>
      </c>
      <c r="AI357" t="inlineStr">
        <is>
          <t/>
        </is>
      </c>
      <c r="AJ357" t="inlineStr">
        <is>
          <t/>
        </is>
      </c>
      <c r="AK357" t="inlineStr">
        <is>
          <t/>
        </is>
      </c>
      <c r="AL357" t="inlineStr">
        <is>
          <t/>
        </is>
      </c>
      <c r="AM357" t="inlineStr">
        <is>
          <t/>
        </is>
      </c>
      <c r="AN357" t="inlineStr">
        <is>
          <t/>
        </is>
      </c>
      <c r="AO357" t="inlineStr">
        <is>
          <t/>
        </is>
      </c>
      <c r="AP357" t="inlineStr">
        <is>
          <t/>
        </is>
      </c>
      <c r="AQ357" t="inlineStr">
        <is>
          <t/>
        </is>
      </c>
      <c r="AR357" t="inlineStr">
        <is>
          <t/>
        </is>
      </c>
      <c r="AS357" t="inlineStr">
        <is>
          <t/>
        </is>
      </c>
      <c r="AT357" t="inlineStr">
        <is>
          <t/>
        </is>
      </c>
      <c r="AU357" t="inlineStr">
        <is>
          <t/>
        </is>
      </c>
      <c r="AV357" t="inlineStr">
        <is>
          <t/>
        </is>
      </c>
      <c r="AW357" t="inlineStr">
        <is>
          <t/>
        </is>
      </c>
      <c r="AX357" t="inlineStr">
        <is>
          <t/>
        </is>
      </c>
      <c r="AY357" t="inlineStr">
        <is>
          <t/>
        </is>
      </c>
      <c r="AZ357" t="inlineStr">
        <is>
          <t/>
        </is>
      </c>
      <c r="BA357" t="inlineStr">
        <is>
          <t/>
        </is>
      </c>
      <c r="BB357" t="inlineStr">
        <is>
          <t/>
        </is>
      </c>
      <c r="BC357" t="inlineStr">
        <is>
          <t>elektronisch tradingplatform</t>
        </is>
      </c>
      <c r="BD357" t="inlineStr">
        <is>
          <t>1</t>
        </is>
      </c>
      <c r="BE357" t="inlineStr">
        <is>
          <t/>
        </is>
      </c>
      <c r="BF357" t="inlineStr">
        <is>
          <t/>
        </is>
      </c>
      <c r="BG357" t="inlineStr">
        <is>
          <t/>
        </is>
      </c>
      <c r="BH357" t="inlineStr">
        <is>
          <t/>
        </is>
      </c>
      <c r="BI357" t="inlineStr">
        <is>
          <t/>
        </is>
      </c>
      <c r="BJ357" t="inlineStr">
        <is>
          <t/>
        </is>
      </c>
      <c r="BK357" t="inlineStr">
        <is>
          <t/>
        </is>
      </c>
      <c r="BL357" t="inlineStr">
        <is>
          <t>platformă electronică de tranzacționare</t>
        </is>
      </c>
      <c r="BM357" t="inlineStr">
        <is>
          <t>3</t>
        </is>
      </c>
      <c r="BN357" t="inlineStr">
        <is>
          <t/>
        </is>
      </c>
      <c r="BO357" t="inlineStr">
        <is>
          <t/>
        </is>
      </c>
      <c r="BP357" t="inlineStr">
        <is>
          <t/>
        </is>
      </c>
      <c r="BQ357" t="inlineStr">
        <is>
          <t/>
        </is>
      </c>
      <c r="BR357" t="inlineStr">
        <is>
          <t/>
        </is>
      </c>
      <c r="BS357" t="inlineStr">
        <is>
          <t/>
        </is>
      </c>
      <c r="BT357" t="inlineStr">
        <is>
          <t/>
        </is>
      </c>
      <c r="BU357" t="inlineStr">
        <is>
          <t/>
        </is>
      </c>
      <c r="BV357" t="inlineStr">
        <is>
          <t/>
        </is>
      </c>
      <c r="BW357" t="inlineStr">
        <is>
          <t/>
        </is>
      </c>
      <c r="BX357" t="inlineStr">
        <is>
          <t/>
        </is>
      </c>
      <c r="BY357" t="inlineStr">
        <is>
          <t/>
        </is>
      </c>
      <c r="BZ357" t="inlineStr">
        <is>
          <t/>
        </is>
      </c>
      <c r="CA357" t="inlineStr">
        <is>
          <t/>
        </is>
      </c>
      <c r="CB357" t="inlineStr">
        <is>
          <t/>
        </is>
      </c>
      <c r="CC357" t="inlineStr">
        <is>
          <t>system that provides a matching and execution engine to pair buyers and sellers and that facilitates the voluntary exchange of goods and/or services for money or an equivalent good or service between parties</t>
        </is>
      </c>
      <c r="CD357" t="inlineStr">
        <is>
          <t>Programa informático que puede utilizarse para solicitar pedidos de productos financieros en red a través de un intermediario financiero.</t>
        </is>
      </c>
      <c r="CE357" t="inlineStr">
        <is>
          <t/>
        </is>
      </c>
      <c r="CF357" t="inlineStr">
        <is>
          <t/>
        </is>
      </c>
      <c r="CG357" t="inlineStr">
        <is>
          <t/>
        </is>
      </c>
      <c r="CH357" t="inlineStr">
        <is>
          <t/>
        </is>
      </c>
      <c r="CI357" t="inlineStr">
        <is>
          <t/>
        </is>
      </c>
      <c r="CJ357" t="inlineStr">
        <is>
          <t/>
        </is>
      </c>
      <c r="CK357" t="inlineStr">
        <is>
          <t/>
        </is>
      </c>
      <c r="CL357" t="inlineStr">
        <is>
          <t/>
        </is>
      </c>
      <c r="CM357" t="inlineStr">
        <is>
          <t/>
        </is>
      </c>
      <c r="CN357" t="inlineStr">
        <is>
          <t/>
        </is>
      </c>
      <c r="CO357" t="inlineStr">
        <is>
          <t/>
        </is>
      </c>
      <c r="CP357" t="inlineStr">
        <is>
          <t/>
        </is>
      </c>
      <c r="CQ357" t="inlineStr">
        <is>
          <t/>
        </is>
      </c>
      <c r="CR357" t="inlineStr">
        <is>
          <t/>
        </is>
      </c>
      <c r="CS357" t="inlineStr">
        <is>
          <t/>
        </is>
      </c>
      <c r="CT357" t="inlineStr">
        <is>
          <t/>
        </is>
      </c>
      <c r="CU357" t="inlineStr">
        <is>
          <t/>
        </is>
      </c>
    </row>
    <row r="358">
      <c r="A358" s="1" t="str">
        <f>HYPERLINK("https://iate.europa.eu/entry/result/3511459/all", "3511459")</f>
        <v>3511459</v>
      </c>
      <c r="B358" t="inlineStr">
        <is>
          <t>FINANCE</t>
        </is>
      </c>
      <c r="C358" t="inlineStr">
        <is>
          <t>FINANCE|financial institutions and credit|credit</t>
        </is>
      </c>
      <c r="D358" t="inlineStr">
        <is>
          <t>подчинен кредитор</t>
        </is>
      </c>
      <c r="E358" t="inlineStr">
        <is>
          <t>3</t>
        </is>
      </c>
      <c r="F358" t="inlineStr">
        <is>
          <t/>
        </is>
      </c>
      <c r="G358" t="inlineStr">
        <is>
          <t>juniorní věřitel|podřízený věřitel</t>
        </is>
      </c>
      <c r="H358" t="inlineStr">
        <is>
          <t>2|2</t>
        </is>
      </c>
      <c r="I358" t="inlineStr">
        <is>
          <t>|preferred</t>
        </is>
      </c>
      <c r="J358" t="inlineStr">
        <is>
          <t>simpel kreditor</t>
        </is>
      </c>
      <c r="K358" t="inlineStr">
        <is>
          <t>3</t>
        </is>
      </c>
      <c r="L358" t="inlineStr">
        <is>
          <t/>
        </is>
      </c>
      <c r="M358" t="inlineStr">
        <is>
          <t>nachrangiger Gläubiger|nachrangiger Insolvenzgläubiger|Gläubiger nachrangiger Verbindlichkeiten</t>
        </is>
      </c>
      <c r="N358" t="inlineStr">
        <is>
          <t>2|2|2</t>
        </is>
      </c>
      <c r="O358" t="inlineStr">
        <is>
          <t>||</t>
        </is>
      </c>
      <c r="P358" t="inlineStr">
        <is>
          <t>πιστωτής μειωμένης εξασφάλισης</t>
        </is>
      </c>
      <c r="Q358" t="inlineStr">
        <is>
          <t>3</t>
        </is>
      </c>
      <c r="R358" t="inlineStr">
        <is>
          <t/>
        </is>
      </c>
      <c r="S358" t="inlineStr">
        <is>
          <t>junior lender|junior creditor|debtholders creditors|creditors lenders|subordinated debtholder|subordinated creditor</t>
        </is>
      </c>
      <c r="T358" t="inlineStr">
        <is>
          <t>3|3|1|1|3|3</t>
        </is>
      </c>
      <c r="U358" t="inlineStr">
        <is>
          <t>|||||</t>
        </is>
      </c>
      <c r="V358" t="inlineStr">
        <is>
          <t>prestamista subordinado|acreedor secundario|acreedor subordinado</t>
        </is>
      </c>
      <c r="W358" t="inlineStr">
        <is>
          <t>3|3|3</t>
        </is>
      </c>
      <c r="X358" t="inlineStr">
        <is>
          <t>||</t>
        </is>
      </c>
      <c r="Y358" t="inlineStr">
        <is>
          <t/>
        </is>
      </c>
      <c r="Z358" t="inlineStr">
        <is>
          <t/>
        </is>
      </c>
      <c r="AA358" t="inlineStr">
        <is>
          <t/>
        </is>
      </c>
      <c r="AB358" t="inlineStr">
        <is>
          <t/>
        </is>
      </c>
      <c r="AC358" t="inlineStr">
        <is>
          <t/>
        </is>
      </c>
      <c r="AD358" t="inlineStr">
        <is>
          <t/>
        </is>
      </c>
      <c r="AE358" t="inlineStr">
        <is>
          <t>créancier subordonné|créancier de rang inférieur</t>
        </is>
      </c>
      <c r="AF358" t="inlineStr">
        <is>
          <t>1|3</t>
        </is>
      </c>
      <c r="AG358" t="inlineStr">
        <is>
          <t>|</t>
        </is>
      </c>
      <c r="AH358" t="inlineStr">
        <is>
          <t>creidiúnaí sóisearach</t>
        </is>
      </c>
      <c r="AI358" t="inlineStr">
        <is>
          <t>3</t>
        </is>
      </c>
      <c r="AJ358" t="inlineStr">
        <is>
          <t/>
        </is>
      </c>
      <c r="AK358" t="inlineStr">
        <is>
          <t>podređeni kreditor|podređeni vjerovnik</t>
        </is>
      </c>
      <c r="AL358" t="inlineStr">
        <is>
          <t>3|3</t>
        </is>
      </c>
      <c r="AM358" t="inlineStr">
        <is>
          <t>|</t>
        </is>
      </c>
      <c r="AN358" t="inlineStr">
        <is>
          <t>hátrasorolt hitelező|alárendelt hitelező</t>
        </is>
      </c>
      <c r="AO358" t="inlineStr">
        <is>
          <t>3|4</t>
        </is>
      </c>
      <c r="AP358" t="inlineStr">
        <is>
          <t>|preferred</t>
        </is>
      </c>
      <c r="AQ358" t="inlineStr">
        <is>
          <t/>
        </is>
      </c>
      <c r="AR358" t="inlineStr">
        <is>
          <t/>
        </is>
      </c>
      <c r="AS358" t="inlineStr">
        <is>
          <t/>
        </is>
      </c>
      <c r="AT358" t="inlineStr">
        <is>
          <t/>
        </is>
      </c>
      <c r="AU358" t="inlineStr">
        <is>
          <t/>
        </is>
      </c>
      <c r="AV358" t="inlineStr">
        <is>
          <t/>
        </is>
      </c>
      <c r="AW358" t="inlineStr">
        <is>
          <t/>
        </is>
      </c>
      <c r="AX358" t="inlineStr">
        <is>
          <t/>
        </is>
      </c>
      <c r="AY358" t="inlineStr">
        <is>
          <t/>
        </is>
      </c>
      <c r="AZ358" t="inlineStr">
        <is>
          <t>kreditur subordinat</t>
        </is>
      </c>
      <c r="BA358" t="inlineStr">
        <is>
          <t>3</t>
        </is>
      </c>
      <c r="BB358" t="inlineStr">
        <is>
          <t/>
        </is>
      </c>
      <c r="BC358" t="inlineStr">
        <is>
          <t/>
        </is>
      </c>
      <c r="BD358" t="inlineStr">
        <is>
          <t/>
        </is>
      </c>
      <c r="BE358" t="inlineStr">
        <is>
          <t/>
        </is>
      </c>
      <c r="BF358" t="inlineStr">
        <is>
          <t>wierzyciel nieuprzywilejowany</t>
        </is>
      </c>
      <c r="BG358" t="inlineStr">
        <is>
          <t>3</t>
        </is>
      </c>
      <c r="BH358" t="inlineStr">
        <is>
          <t/>
        </is>
      </c>
      <c r="BI358" t="inlineStr">
        <is>
          <t>credor sem privilégios creditórios|credor subordinado</t>
        </is>
      </c>
      <c r="BJ358" t="inlineStr">
        <is>
          <t>2|3</t>
        </is>
      </c>
      <c r="BK358" t="inlineStr">
        <is>
          <t>|</t>
        </is>
      </c>
      <c r="BL358" t="inlineStr">
        <is>
          <t>creditor subordonat</t>
        </is>
      </c>
      <c r="BM358" t="inlineStr">
        <is>
          <t>2</t>
        </is>
      </c>
      <c r="BN358" t="inlineStr">
        <is>
          <t/>
        </is>
      </c>
      <c r="BO358" t="inlineStr">
        <is>
          <t/>
        </is>
      </c>
      <c r="BP358" t="inlineStr">
        <is>
          <t/>
        </is>
      </c>
      <c r="BQ358" t="inlineStr">
        <is>
          <t/>
        </is>
      </c>
      <c r="BR358" t="inlineStr">
        <is>
          <t>podrejeni upnik</t>
        </is>
      </c>
      <c r="BS358" t="inlineStr">
        <is>
          <t>2</t>
        </is>
      </c>
      <c r="BT358" t="inlineStr">
        <is>
          <t/>
        </is>
      </c>
      <c r="BU358" t="inlineStr">
        <is>
          <t/>
        </is>
      </c>
      <c r="BV358" t="inlineStr">
        <is>
          <t/>
        </is>
      </c>
      <c r="BW358" t="inlineStr">
        <is>
          <t/>
        </is>
      </c>
      <c r="BX358" t="inlineStr">
        <is>
          <t>лица или организации, на които дружества в несъстоятелност дължат пари, които ще им бъдат изплатени едва след като са изплатени дълговете към другите кредитори</t>
        </is>
      </c>
      <c r="BY358" t="inlineStr">
        <is>
          <t>věřitel, kterému nebude splacen dluh, dokud nebude splacen věřitelům přednostním</t>
        </is>
      </c>
      <c r="BZ358" t="inlineStr">
        <is>
          <t>"En almindelig kreditor, der ikke får dækning før massekrav og privilegerede krav i f.eks. et konkursbo har fået fuld dækning"</t>
        </is>
      </c>
      <c r="CA358" t="inlineStr">
        <is>
          <t>Gläubiger von nachrangigen Verbindlichkeiten</t>
        </is>
      </c>
      <c r="CB358" t="inlineStr">
        <is>
          <t/>
        </is>
      </c>
      <c r="CC358" t="inlineStr">
        <is>
          <t>a person or organization that is owed money by a bankrupt company and that will not be paid back until others have been paid</t>
        </is>
      </c>
      <c r="CD358" t="inlineStr">
        <is>
          <t>Persona física o jurídica que tiene el derecho a reclamar el cumplimiento de una obligación de pago a una empresa en situación de quiebra o insolvencia pero que no recibirá dicho pago hasta que se haya pagado a los demás acreedores.</t>
        </is>
      </c>
      <c r="CE358" t="inlineStr">
        <is>
          <t/>
        </is>
      </c>
      <c r="CF358" t="inlineStr">
        <is>
          <t/>
        </is>
      </c>
      <c r="CG358" t="inlineStr">
        <is>
          <t>créancier qui, en cas de liquidation d’une entreprise ou de l’arrêt de son activité, est remboursé après les créanciers ordinaires, mais avant les actionnaires</t>
        </is>
      </c>
      <c r="CH358" t="inlineStr">
        <is>
          <t/>
        </is>
      </c>
      <c r="CI358" t="inlineStr">
        <is>
          <t/>
        </is>
      </c>
      <c r="CJ358" t="inlineStr">
        <is>
          <t>alárendelt követeléssel bíró, azaz olyan hitelező, akinek a követelését csak a többi hitelező követelését követően elégítik ki</t>
        </is>
      </c>
      <c r="CK358" t="inlineStr">
        <is>
          <t/>
        </is>
      </c>
      <c r="CL358" t="inlineStr">
        <is>
          <t/>
        </is>
      </c>
      <c r="CM358" t="inlineStr">
        <is>
          <t/>
        </is>
      </c>
      <c r="CN358" t="inlineStr">
        <is>
          <t>persuna jew organizzazzjoni li hi dovuta flus minn kumpanija falluta u li ma titħallasx qabel ma jkunu ġew imħallsa l-oħrajn</t>
        </is>
      </c>
      <c r="CO358" t="inlineStr">
        <is>
          <t/>
        </is>
      </c>
      <c r="CP358" t="inlineStr">
        <is>
          <t/>
        </is>
      </c>
      <c r="CQ358" t="inlineStr">
        <is>
          <t>Aquele cujo crédito se encontra graduado depois dos restantes créditos sobre a insolvência.</t>
        </is>
      </c>
      <c r="CR358" t="inlineStr">
        <is>
          <t>persoană sau organizație căreia o firmă în faliment îi datorează bani și care își va recupera datoria doar după ce ceilalți creditori au fost despăgubiți</t>
        </is>
      </c>
      <c r="CS358" t="inlineStr">
        <is>
          <t/>
        </is>
      </c>
      <c r="CT358" t="inlineStr">
        <is>
          <t/>
        </is>
      </c>
      <c r="CU358" t="inlineStr">
        <is>
          <t/>
        </is>
      </c>
    </row>
    <row r="359">
      <c r="A359" s="1" t="str">
        <f>HYPERLINK("https://iate.europa.eu/entry/result/1118151/all", "1118151")</f>
        <v>1118151</v>
      </c>
      <c r="B359" t="inlineStr">
        <is>
          <t>FINANCE</t>
        </is>
      </c>
      <c r="C359" t="inlineStr">
        <is>
          <t>FINANCE</t>
        </is>
      </c>
      <c r="D359" t="inlineStr">
        <is>
          <t/>
        </is>
      </c>
      <c r="E359" t="inlineStr">
        <is>
          <t/>
        </is>
      </c>
      <c r="F359" t="inlineStr">
        <is>
          <t/>
        </is>
      </c>
      <c r="G359" t="inlineStr">
        <is>
          <t/>
        </is>
      </c>
      <c r="H359" t="inlineStr">
        <is>
          <t/>
        </is>
      </c>
      <c r="I359" t="inlineStr">
        <is>
          <t/>
        </is>
      </c>
      <c r="J359" t="inlineStr">
        <is>
          <t/>
        </is>
      </c>
      <c r="K359" t="inlineStr">
        <is>
          <t/>
        </is>
      </c>
      <c r="L359" t="inlineStr">
        <is>
          <t/>
        </is>
      </c>
      <c r="M359" t="inlineStr">
        <is>
          <t>Vermittlungskosten</t>
        </is>
      </c>
      <c r="N359" t="inlineStr">
        <is>
          <t>3</t>
        </is>
      </c>
      <c r="O359" t="inlineStr">
        <is>
          <t/>
        </is>
      </c>
      <c r="P359" t="inlineStr">
        <is>
          <t>κόστος διαμεσολάβησης</t>
        </is>
      </c>
      <c r="Q359" t="inlineStr">
        <is>
          <t>3</t>
        </is>
      </c>
      <c r="R359" t="inlineStr">
        <is>
          <t/>
        </is>
      </c>
      <c r="S359" t="inlineStr">
        <is>
          <t>cost of intermediation|intermediation cost</t>
        </is>
      </c>
      <c r="T359" t="inlineStr">
        <is>
          <t>3|3</t>
        </is>
      </c>
      <c r="U359" t="inlineStr">
        <is>
          <t>preferred|</t>
        </is>
      </c>
      <c r="V359" t="inlineStr">
        <is>
          <t>coste de intermediación</t>
        </is>
      </c>
      <c r="W359" t="inlineStr">
        <is>
          <t>3</t>
        </is>
      </c>
      <c r="X359" t="inlineStr">
        <is>
          <t/>
        </is>
      </c>
      <c r="Y359" t="inlineStr">
        <is>
          <t/>
        </is>
      </c>
      <c r="Z359" t="inlineStr">
        <is>
          <t/>
        </is>
      </c>
      <c r="AA359" t="inlineStr">
        <is>
          <t/>
        </is>
      </c>
      <c r="AB359" t="inlineStr">
        <is>
          <t/>
        </is>
      </c>
      <c r="AC359" t="inlineStr">
        <is>
          <t/>
        </is>
      </c>
      <c r="AD359" t="inlineStr">
        <is>
          <t/>
        </is>
      </c>
      <c r="AE359" t="inlineStr">
        <is>
          <t>coût d'intermédiation</t>
        </is>
      </c>
      <c r="AF359" t="inlineStr">
        <is>
          <t>3</t>
        </is>
      </c>
      <c r="AG359" t="inlineStr">
        <is>
          <t/>
        </is>
      </c>
      <c r="AH359" t="inlineStr">
        <is>
          <t/>
        </is>
      </c>
      <c r="AI359" t="inlineStr">
        <is>
          <t/>
        </is>
      </c>
      <c r="AJ359" t="inlineStr">
        <is>
          <t/>
        </is>
      </c>
      <c r="AK359" t="inlineStr">
        <is>
          <t/>
        </is>
      </c>
      <c r="AL359" t="inlineStr">
        <is>
          <t/>
        </is>
      </c>
      <c r="AM359" t="inlineStr">
        <is>
          <t/>
        </is>
      </c>
      <c r="AN359" t="inlineStr">
        <is>
          <t/>
        </is>
      </c>
      <c r="AO359" t="inlineStr">
        <is>
          <t/>
        </is>
      </c>
      <c r="AP359" t="inlineStr">
        <is>
          <t/>
        </is>
      </c>
      <c r="AQ359" t="inlineStr">
        <is>
          <t>costo dell'intermediazione</t>
        </is>
      </c>
      <c r="AR359" t="inlineStr">
        <is>
          <t>3</t>
        </is>
      </c>
      <c r="AS359" t="inlineStr">
        <is>
          <t/>
        </is>
      </c>
      <c r="AT359" t="inlineStr">
        <is>
          <t/>
        </is>
      </c>
      <c r="AU359" t="inlineStr">
        <is>
          <t/>
        </is>
      </c>
      <c r="AV359" t="inlineStr">
        <is>
          <t/>
        </is>
      </c>
      <c r="AW359" t="inlineStr">
        <is>
          <t/>
        </is>
      </c>
      <c r="AX359" t="inlineStr">
        <is>
          <t/>
        </is>
      </c>
      <c r="AY359" t="inlineStr">
        <is>
          <t/>
        </is>
      </c>
      <c r="AZ359" t="inlineStr">
        <is>
          <t/>
        </is>
      </c>
      <c r="BA359" t="inlineStr">
        <is>
          <t/>
        </is>
      </c>
      <c r="BB359" t="inlineStr">
        <is>
          <t/>
        </is>
      </c>
      <c r="BC359" t="inlineStr">
        <is>
          <t>bemiddelingskosten</t>
        </is>
      </c>
      <c r="BD359" t="inlineStr">
        <is>
          <t>3</t>
        </is>
      </c>
      <c r="BE359" t="inlineStr">
        <is>
          <t/>
        </is>
      </c>
      <c r="BF359" t="inlineStr">
        <is>
          <t/>
        </is>
      </c>
      <c r="BG359" t="inlineStr">
        <is>
          <t/>
        </is>
      </c>
      <c r="BH359" t="inlineStr">
        <is>
          <t/>
        </is>
      </c>
      <c r="BI359" t="inlineStr">
        <is>
          <t>custo de intermediação</t>
        </is>
      </c>
      <c r="BJ359" t="inlineStr">
        <is>
          <t>3</t>
        </is>
      </c>
      <c r="BK359" t="inlineStr">
        <is>
          <t/>
        </is>
      </c>
      <c r="BL359" t="inlineStr">
        <is>
          <t/>
        </is>
      </c>
      <c r="BM359" t="inlineStr">
        <is>
          <t/>
        </is>
      </c>
      <c r="BN359" t="inlineStr">
        <is>
          <t/>
        </is>
      </c>
      <c r="BO359" t="inlineStr">
        <is>
          <t/>
        </is>
      </c>
      <c r="BP359" t="inlineStr">
        <is>
          <t/>
        </is>
      </c>
      <c r="BQ359" t="inlineStr">
        <is>
          <t/>
        </is>
      </c>
      <c r="BR359" t="inlineStr">
        <is>
          <t/>
        </is>
      </c>
      <c r="BS359" t="inlineStr">
        <is>
          <t/>
        </is>
      </c>
      <c r="BT359" t="inlineStr">
        <is>
          <t/>
        </is>
      </c>
      <c r="BU359" t="inlineStr">
        <is>
          <t/>
        </is>
      </c>
      <c r="BV359" t="inlineStr">
        <is>
          <t/>
        </is>
      </c>
      <c r="BW359" t="inlineStr">
        <is>
          <t/>
        </is>
      </c>
      <c r="BX359" t="inlineStr">
        <is>
          <t/>
        </is>
      </c>
      <c r="BY359" t="inlineStr">
        <is>
          <t/>
        </is>
      </c>
      <c r="BZ359" t="inlineStr">
        <is>
          <t/>
        </is>
      </c>
      <c r="CA359" t="inlineStr">
        <is>
          <t/>
        </is>
      </c>
      <c r="CB359" t="inlineStr">
        <is>
          <t/>
        </is>
      </c>
      <c r="CC359" t="inlineStr">
        <is>
          <t>the cost to a bank, similar financial institution, broker, etc., in acting as an intermediary between two parties to a transaction</t>
        </is>
      </c>
      <c r="CD359" t="inlineStr">
        <is>
          <t/>
        </is>
      </c>
      <c r="CE359" t="inlineStr">
        <is>
          <t/>
        </is>
      </c>
      <c r="CF359" t="inlineStr">
        <is>
          <t/>
        </is>
      </c>
      <c r="CG359" t="inlineStr">
        <is>
          <t>coût de l'intervention d'une banque dans une opération de prêt à un de ses clients</t>
        </is>
      </c>
      <c r="CH359" t="inlineStr">
        <is>
          <t/>
        </is>
      </c>
      <c r="CI359" t="inlineStr">
        <is>
          <t/>
        </is>
      </c>
      <c r="CJ359" t="inlineStr">
        <is>
          <t/>
        </is>
      </c>
      <c r="CK359" t="inlineStr">
        <is>
          <t/>
        </is>
      </c>
      <c r="CL359" t="inlineStr">
        <is>
          <t/>
        </is>
      </c>
      <c r="CM359" t="inlineStr">
        <is>
          <t/>
        </is>
      </c>
      <c r="CN359" t="inlineStr">
        <is>
          <t/>
        </is>
      </c>
      <c r="CO359" t="inlineStr">
        <is>
          <t/>
        </is>
      </c>
      <c r="CP359" t="inlineStr">
        <is>
          <t/>
        </is>
      </c>
      <c r="CQ359" t="inlineStr">
        <is>
          <t/>
        </is>
      </c>
      <c r="CR359" t="inlineStr">
        <is>
          <t/>
        </is>
      </c>
      <c r="CS359" t="inlineStr">
        <is>
          <t/>
        </is>
      </c>
      <c r="CT359" t="inlineStr">
        <is>
          <t/>
        </is>
      </c>
      <c r="CU359" t="inlineStr">
        <is>
          <t/>
        </is>
      </c>
    </row>
    <row r="360">
      <c r="A360" s="1" t="str">
        <f>HYPERLINK("https://iate.europa.eu/entry/result/3545809/all", "3545809")</f>
        <v>3545809</v>
      </c>
      <c r="B360" t="inlineStr">
        <is>
          <t>FINANCE</t>
        </is>
      </c>
      <c r="C360" t="inlineStr">
        <is>
          <t>FINANCE|financing and investment</t>
        </is>
      </c>
      <c r="D360" t="inlineStr">
        <is>
          <t>фонд, инвестиращ в ценни книжа с понижена стойност|фонд за инвестиране в стойност</t>
        </is>
      </c>
      <c r="E360" t="inlineStr">
        <is>
          <t>2|2</t>
        </is>
      </c>
      <c r="F360" t="inlineStr">
        <is>
          <t>|</t>
        </is>
      </c>
      <c r="G360" t="inlineStr">
        <is>
          <t>fond s hodnotovou strategií|hodnotový fond</t>
        </is>
      </c>
      <c r="H360" t="inlineStr">
        <is>
          <t>2|2</t>
        </is>
      </c>
      <c r="I360" t="inlineStr">
        <is>
          <t>|</t>
        </is>
      </c>
      <c r="J360" t="inlineStr">
        <is>
          <t>værdipapirfond</t>
        </is>
      </c>
      <c r="K360" t="inlineStr">
        <is>
          <t>4</t>
        </is>
      </c>
      <c r="L360" t="inlineStr">
        <is>
          <t/>
        </is>
      </c>
      <c r="M360" t="inlineStr">
        <is>
          <t>Value-Fonds</t>
        </is>
      </c>
      <c r="N360" t="inlineStr">
        <is>
          <t>4</t>
        </is>
      </c>
      <c r="O360" t="inlineStr">
        <is>
          <t/>
        </is>
      </c>
      <c r="P360" t="inlineStr">
        <is>
          <t>αμοιβαίο κεφάλαιο αξίας</t>
        </is>
      </c>
      <c r="Q360" t="inlineStr">
        <is>
          <t>3</t>
        </is>
      </c>
      <c r="R360" t="inlineStr">
        <is>
          <t/>
        </is>
      </c>
      <c r="S360" t="inlineStr">
        <is>
          <t>value fund</t>
        </is>
      </c>
      <c r="T360" t="inlineStr">
        <is>
          <t>3</t>
        </is>
      </c>
      <c r="U360" t="inlineStr">
        <is>
          <t/>
        </is>
      </c>
      <c r="V360" t="inlineStr">
        <is>
          <t/>
        </is>
      </c>
      <c r="W360" t="inlineStr">
        <is>
          <t/>
        </is>
      </c>
      <c r="X360" t="inlineStr">
        <is>
          <t/>
        </is>
      </c>
      <c r="Y360" t="inlineStr">
        <is>
          <t>väärtusfond</t>
        </is>
      </c>
      <c r="Z360" t="inlineStr">
        <is>
          <t>2</t>
        </is>
      </c>
      <c r="AA360" t="inlineStr">
        <is>
          <t/>
        </is>
      </c>
      <c r="AB360" t="inlineStr">
        <is>
          <t>arvorahasto</t>
        </is>
      </c>
      <c r="AC360" t="inlineStr">
        <is>
          <t>2</t>
        </is>
      </c>
      <c r="AD360" t="inlineStr">
        <is>
          <t/>
        </is>
      </c>
      <c r="AE360" t="inlineStr">
        <is>
          <t>fonds de valeurs décotées</t>
        </is>
      </c>
      <c r="AF360" t="inlineStr">
        <is>
          <t>3</t>
        </is>
      </c>
      <c r="AG360" t="inlineStr">
        <is>
          <t/>
        </is>
      </c>
      <c r="AH360" t="inlineStr">
        <is>
          <t>luach-chiste</t>
        </is>
      </c>
      <c r="AI360" t="inlineStr">
        <is>
          <t>3</t>
        </is>
      </c>
      <c r="AJ360" t="inlineStr">
        <is>
          <t/>
        </is>
      </c>
      <c r="AK360" t="inlineStr">
        <is>
          <t/>
        </is>
      </c>
      <c r="AL360" t="inlineStr">
        <is>
          <t/>
        </is>
      </c>
      <c r="AM360" t="inlineStr">
        <is>
          <t/>
        </is>
      </c>
      <c r="AN360" t="inlineStr">
        <is>
          <t/>
        </is>
      </c>
      <c r="AO360" t="inlineStr">
        <is>
          <t/>
        </is>
      </c>
      <c r="AP360" t="inlineStr">
        <is>
          <t/>
        </is>
      </c>
      <c r="AQ360" t="inlineStr">
        <is>
          <t/>
        </is>
      </c>
      <c r="AR360" t="inlineStr">
        <is>
          <t/>
        </is>
      </c>
      <c r="AS360" t="inlineStr">
        <is>
          <t/>
        </is>
      </c>
      <c r="AT360" t="inlineStr">
        <is>
          <t/>
        </is>
      </c>
      <c r="AU360" t="inlineStr">
        <is>
          <t/>
        </is>
      </c>
      <c r="AV360" t="inlineStr">
        <is>
          <t/>
        </is>
      </c>
      <c r="AW360" t="inlineStr">
        <is>
          <t/>
        </is>
      </c>
      <c r="AX360" t="inlineStr">
        <is>
          <t/>
        </is>
      </c>
      <c r="AY360" t="inlineStr">
        <is>
          <t/>
        </is>
      </c>
      <c r="AZ360" t="inlineStr">
        <is>
          <t/>
        </is>
      </c>
      <c r="BA360" t="inlineStr">
        <is>
          <t/>
        </is>
      </c>
      <c r="BB360" t="inlineStr">
        <is>
          <t/>
        </is>
      </c>
      <c r="BC360" t="inlineStr">
        <is>
          <t/>
        </is>
      </c>
      <c r="BD360" t="inlineStr">
        <is>
          <t/>
        </is>
      </c>
      <c r="BE360" t="inlineStr">
        <is>
          <t/>
        </is>
      </c>
      <c r="BF360" t="inlineStr">
        <is>
          <t/>
        </is>
      </c>
      <c r="BG360" t="inlineStr">
        <is>
          <t/>
        </is>
      </c>
      <c r="BH360" t="inlineStr">
        <is>
          <t/>
        </is>
      </c>
      <c r="BI360" t="inlineStr">
        <is>
          <t>fundo de valor</t>
        </is>
      </c>
      <c r="BJ360" t="inlineStr">
        <is>
          <t>3</t>
        </is>
      </c>
      <c r="BK360" t="inlineStr">
        <is>
          <t/>
        </is>
      </c>
      <c r="BL360" t="inlineStr">
        <is>
          <t>fond de valori depreciate</t>
        </is>
      </c>
      <c r="BM360" t="inlineStr">
        <is>
          <t>2</t>
        </is>
      </c>
      <c r="BN360" t="inlineStr">
        <is>
          <t/>
        </is>
      </c>
      <c r="BO360" t="inlineStr">
        <is>
          <t/>
        </is>
      </c>
      <c r="BP360" t="inlineStr">
        <is>
          <t/>
        </is>
      </c>
      <c r="BQ360" t="inlineStr">
        <is>
          <t/>
        </is>
      </c>
      <c r="BR360" t="inlineStr">
        <is>
          <t>sklad podcenjenih delnic</t>
        </is>
      </c>
      <c r="BS360" t="inlineStr">
        <is>
          <t>2</t>
        </is>
      </c>
      <c r="BT360" t="inlineStr">
        <is>
          <t/>
        </is>
      </c>
      <c r="BU360" t="inlineStr">
        <is>
          <t>värdefond</t>
        </is>
      </c>
      <c r="BV360" t="inlineStr">
        <is>
          <t>2</t>
        </is>
      </c>
      <c r="BW360" t="inlineStr">
        <is>
          <t/>
        </is>
      </c>
      <c r="BX360" t="inlineStr">
        <is>
          <t>инвестиционен фонд, който разполага основно с ценни книжа, чиято стойност се смята за подценена, и които вероятно ще изплатят дивиденти</t>
        </is>
      </c>
      <c r="BY360" t="inlineStr">
        <is>
          <t>akciové fondy, které investují do podhodnocených akcií s potenciálem dohledného růstu jejich ceny</t>
        </is>
      </c>
      <c r="BZ360" t="inlineStr">
        <is>
          <t/>
        </is>
      </c>
      <c r="CA360" t="inlineStr">
        <is>
          <t>Fonds, die aus dem Pool schwach bewerteter Aktien diejenigen, denen zukünftig eine ansprechende Wertentwicklung zugetraut wird, selektieren</t>
        </is>
      </c>
      <c r="CB360" t="inlineStr">
        <is>
          <t/>
        </is>
      </c>
      <c r="CC360" t="inlineStr">
        <is>
          <t>a stock mutual fund that primarily holds stocks that are deemed to be undervalued in price and that are likely to pay dividends</t>
        </is>
      </c>
      <c r="CD360" t="inlineStr">
        <is>
          <t/>
        </is>
      </c>
      <c r="CE360" t="inlineStr">
        <is>
          <t/>
        </is>
      </c>
      <c r="CF360" t="inlineStr">
        <is>
          <t>sijoitusrahasto, jonka sijoitusstrategia perustuu omaisuusarvoltaan edullisten sijoituskohteiden valintaan</t>
        </is>
      </c>
      <c r="CG360" t="inlineStr">
        <is>
          <t>fonds investissant dans des valeurs considérées comme sous-évaluées</t>
        </is>
      </c>
      <c r="CH360" t="inlineStr">
        <is>
          <t/>
        </is>
      </c>
      <c r="CI360" t="inlineStr">
        <is>
          <t/>
        </is>
      </c>
      <c r="CJ360" t="inlineStr">
        <is>
          <t/>
        </is>
      </c>
      <c r="CK360" t="inlineStr">
        <is>
          <t/>
        </is>
      </c>
      <c r="CL360" t="inlineStr">
        <is>
          <t/>
        </is>
      </c>
      <c r="CM360" t="inlineStr">
        <is>
          <t/>
        </is>
      </c>
      <c r="CN360" t="inlineStr">
        <is>
          <t/>
        </is>
      </c>
      <c r="CO360" t="inlineStr">
        <is>
          <t/>
        </is>
      </c>
      <c r="CP360" t="inlineStr">
        <is>
          <t/>
        </is>
      </c>
      <c r="CQ360" t="inlineStr">
        <is>
          <t>Fundos que, a partir de uma análise fundamentalista, investem em empresas cujos preços em Bolsa estão significativamente abaixo do seu valor económico intrínseco, seja porque este valor não é reconhecido pelo mercado, seja porque ainda tem de ser criado através de mudanças estratégicas e operacionais.</t>
        </is>
      </c>
      <c r="CR360" t="inlineStr">
        <is>
          <t>fond mutual care urmărește o strategie de investiție în acțiuni care sunt considerate subevaluate ca preț</t>
        </is>
      </c>
      <c r="CS360" t="inlineStr">
        <is>
          <t/>
        </is>
      </c>
      <c r="CT360" t="inlineStr">
        <is>
          <t/>
        </is>
      </c>
      <c r="CU360" t="inlineStr">
        <is>
          <t/>
        </is>
      </c>
    </row>
    <row r="361">
      <c r="A361" s="1" t="str">
        <f>HYPERLINK("https://iate.europa.eu/entry/result/2231942/all", "2231942")</f>
        <v>2231942</v>
      </c>
      <c r="B361" t="inlineStr">
        <is>
          <t>FINANCE</t>
        </is>
      </c>
      <c r="C361" t="inlineStr">
        <is>
          <t>FINANCE|free movement of capital|free movement of capital</t>
        </is>
      </c>
      <c r="D361" t="inlineStr">
        <is>
          <t/>
        </is>
      </c>
      <c r="E361" t="inlineStr">
        <is>
          <t/>
        </is>
      </c>
      <c r="F361" t="inlineStr">
        <is>
          <t/>
        </is>
      </c>
      <c r="G361" t="inlineStr">
        <is>
          <t>tichá společnost</t>
        </is>
      </c>
      <c r="H361" t="inlineStr">
        <is>
          <t>2</t>
        </is>
      </c>
      <c r="I361" t="inlineStr">
        <is>
          <t/>
        </is>
      </c>
      <c r="J361" t="inlineStr">
        <is>
          <t>kapitalindskud fra passiv deltager|passivt kapitalindskud</t>
        </is>
      </c>
      <c r="K361" t="inlineStr">
        <is>
          <t>3|2</t>
        </is>
      </c>
      <c r="L361" t="inlineStr">
        <is>
          <t>|</t>
        </is>
      </c>
      <c r="M361" t="inlineStr">
        <is>
          <t>stille Einlage|stille Kapitalbeteiligung</t>
        </is>
      </c>
      <c r="N361" t="inlineStr">
        <is>
          <t>2|2</t>
        </is>
      </c>
      <c r="O361" t="inlineStr">
        <is>
          <t>|</t>
        </is>
      </c>
      <c r="P361" t="inlineStr">
        <is>
          <t>αθόρυβη εταιρική συμμετοχή|αφανής συμμετοχή</t>
        </is>
      </c>
      <c r="Q361" t="inlineStr">
        <is>
          <t>2|3</t>
        </is>
      </c>
      <c r="R361" t="inlineStr">
        <is>
          <t>|</t>
        </is>
      </c>
      <c r="S361" t="inlineStr">
        <is>
          <t>silent participation</t>
        </is>
      </c>
      <c r="T361" t="inlineStr">
        <is>
          <t>3</t>
        </is>
      </c>
      <c r="U361" t="inlineStr">
        <is>
          <t/>
        </is>
      </c>
      <c r="V361" t="inlineStr">
        <is>
          <t>aportación pasiva|participación sin voto</t>
        </is>
      </c>
      <c r="W361" t="inlineStr">
        <is>
          <t>3|3</t>
        </is>
      </c>
      <c r="X361" t="inlineStr">
        <is>
          <t>|</t>
        </is>
      </c>
      <c r="Y361" t="inlineStr">
        <is>
          <t>passiivne osalus</t>
        </is>
      </c>
      <c r="Z361" t="inlineStr">
        <is>
          <t>3</t>
        </is>
      </c>
      <c r="AA361" t="inlineStr">
        <is>
          <t/>
        </is>
      </c>
      <c r="AB361" t="inlineStr">
        <is>
          <t/>
        </is>
      </c>
      <c r="AC361" t="inlineStr">
        <is>
          <t/>
        </is>
      </c>
      <c r="AD361" t="inlineStr">
        <is>
          <t/>
        </is>
      </c>
      <c r="AE361" t="inlineStr">
        <is>
          <t>participation tacite</t>
        </is>
      </c>
      <c r="AF361" t="inlineStr">
        <is>
          <t>3</t>
        </is>
      </c>
      <c r="AG361" t="inlineStr">
        <is>
          <t/>
        </is>
      </c>
      <c r="AH361" t="inlineStr">
        <is>
          <t>rannpháirtíocht dhíomhaoin</t>
        </is>
      </c>
      <c r="AI361" t="inlineStr">
        <is>
          <t>3</t>
        </is>
      </c>
      <c r="AJ361" t="inlineStr">
        <is>
          <t/>
        </is>
      </c>
      <c r="AK361" t="inlineStr">
        <is>
          <t>tiho sudjelovanje</t>
        </is>
      </c>
      <c r="AL361" t="inlineStr">
        <is>
          <t>3</t>
        </is>
      </c>
      <c r="AM361" t="inlineStr">
        <is>
          <t/>
        </is>
      </c>
      <c r="AN361" t="inlineStr">
        <is>
          <t>csendes részesedés</t>
        </is>
      </c>
      <c r="AO361" t="inlineStr">
        <is>
          <t>3</t>
        </is>
      </c>
      <c r="AP361" t="inlineStr">
        <is>
          <t/>
        </is>
      </c>
      <c r="AQ361" t="inlineStr">
        <is>
          <t/>
        </is>
      </c>
      <c r="AR361" t="inlineStr">
        <is>
          <t/>
        </is>
      </c>
      <c r="AS361" t="inlineStr">
        <is>
          <t/>
        </is>
      </c>
      <c r="AT361" t="inlineStr">
        <is>
          <t>akcijos be balsavimo teisės</t>
        </is>
      </c>
      <c r="AU361" t="inlineStr">
        <is>
          <t>3</t>
        </is>
      </c>
      <c r="AV361" t="inlineStr">
        <is>
          <t/>
        </is>
      </c>
      <c r="AW361" t="inlineStr">
        <is>
          <t/>
        </is>
      </c>
      <c r="AX361" t="inlineStr">
        <is>
          <t/>
        </is>
      </c>
      <c r="AY361" t="inlineStr">
        <is>
          <t/>
        </is>
      </c>
      <c r="AZ361" t="inlineStr">
        <is>
          <t/>
        </is>
      </c>
      <c r="BA361" t="inlineStr">
        <is>
          <t/>
        </is>
      </c>
      <c r="BB361" t="inlineStr">
        <is>
          <t/>
        </is>
      </c>
      <c r="BC361" t="inlineStr">
        <is>
          <t/>
        </is>
      </c>
      <c r="BD361" t="inlineStr">
        <is>
          <t/>
        </is>
      </c>
      <c r="BE361" t="inlineStr">
        <is>
          <t/>
        </is>
      </c>
      <c r="BF361" t="inlineStr">
        <is>
          <t>cichy udział</t>
        </is>
      </c>
      <c r="BG361" t="inlineStr">
        <is>
          <t>3</t>
        </is>
      </c>
      <c r="BH361" t="inlineStr">
        <is>
          <t/>
        </is>
      </c>
      <c r="BI361" t="inlineStr">
        <is>
          <t>participação passiva</t>
        </is>
      </c>
      <c r="BJ361" t="inlineStr">
        <is>
          <t>3</t>
        </is>
      </c>
      <c r="BK361" t="inlineStr">
        <is>
          <t/>
        </is>
      </c>
      <c r="BL361" t="inlineStr">
        <is>
          <t>participație pasivă|participație tacită</t>
        </is>
      </c>
      <c r="BM361" t="inlineStr">
        <is>
          <t>2|2</t>
        </is>
      </c>
      <c r="BN361" t="inlineStr">
        <is>
          <t>|</t>
        </is>
      </c>
      <c r="BO361" t="inlineStr">
        <is>
          <t/>
        </is>
      </c>
      <c r="BP361" t="inlineStr">
        <is>
          <t/>
        </is>
      </c>
      <c r="BQ361" t="inlineStr">
        <is>
          <t/>
        </is>
      </c>
      <c r="BR361" t="inlineStr">
        <is>
          <t>tiha udeležba</t>
        </is>
      </c>
      <c r="BS361" t="inlineStr">
        <is>
          <t>2</t>
        </is>
      </c>
      <c r="BT361" t="inlineStr">
        <is>
          <t/>
        </is>
      </c>
      <c r="BU361" t="inlineStr">
        <is>
          <t>passivt delägande</t>
        </is>
      </c>
      <c r="BV361" t="inlineStr">
        <is>
          <t>3</t>
        </is>
      </c>
      <c r="BW361" t="inlineStr">
        <is>
          <t/>
        </is>
      </c>
      <c r="BX361" t="inlineStr">
        <is>
          <t/>
        </is>
      </c>
      <c r="BY361" t="inlineStr">
        <is>
          <t>smlouva, při níž se tichý společník zavazuje k vkladu, kterým se bude podílet po celou dobu trvání tiché společnosti na výsledcích podnikání podnikatele, a podnikatel se zavazuje platit tichému společníkovi podíl na zisku</t>
        </is>
      </c>
      <c r="BZ361" t="inlineStr">
        <is>
          <t/>
        </is>
      </c>
      <c r="CA361" t="inlineStr">
        <is>
          <t/>
        </is>
      </c>
      <c r="CB361" t="inlineStr">
        <is>
          <t/>
        </is>
      </c>
      <c r="CC361" t="inlineStr">
        <is>
          <t>capital contribution made by an investor to a firm</t>
        </is>
      </c>
      <c r="CD361" t="inlineStr">
        <is>
          <t>Porción del capital de una sociedad de responsabilidad limitada cuyos titulares no disfrutan del derecho de voto, en contrapartida de lo cual la ley aumenta y sobreprotege su contenido de derechos patrimoniales.</t>
        </is>
      </c>
      <c r="CE361" t="inlineStr">
        <is>
          <t/>
        </is>
      </c>
      <c r="CF361" t="inlineStr">
        <is>
          <t/>
        </is>
      </c>
      <c r="CG361" t="inlineStr">
        <is>
          <t>investissement comparable à un prêt, dans le cadre duquel l'investisseur n'obtient pas de participation dans la société mais perçoit une rémunération</t>
        </is>
      </c>
      <c r="CH361" t="inlineStr">
        <is>
          <t/>
        </is>
      </c>
      <c r="CI361" t="inlineStr">
        <is>
          <t/>
        </is>
      </c>
      <c r="CJ361" t="inlineStr">
        <is>
          <t/>
        </is>
      </c>
      <c r="CK361" t="inlineStr">
        <is>
          <t/>
        </is>
      </c>
      <c r="CL361" t="inlineStr">
        <is>
          <t>tokia priemonė, kai investuotojas neįgyja balsavimo teisės, bet gauna atlygį</t>
        </is>
      </c>
      <c r="CM361" t="inlineStr">
        <is>
          <t/>
        </is>
      </c>
      <c r="CN361" t="inlineStr">
        <is>
          <t/>
        </is>
      </c>
      <c r="CO361" t="inlineStr">
        <is>
          <t/>
        </is>
      </c>
      <c r="CP361" t="inlineStr">
        <is>
          <t>instrument, w oparciu o który inwestor nie uzyskuje praw głosu, lecz otrzymuje wynagrodzenie</t>
        </is>
      </c>
      <c r="CQ361" t="inlineStr">
        <is>
          <t>Na aceção do direito alemão, uma participação passiva é uma participação no capital de uma empresa que não confere àquele que participa nem o direito de voto, nem o de determinar as ações da referida empresa. As condições precisas da participação passiva são fixadas no contrato por força do qual é autorizada.</t>
        </is>
      </c>
      <c r="CR361" t="inlineStr">
        <is>
          <t>faptul de a participa la o activitate economică, contribuind cu bani sau cu alte bunuri materiale, în vederea obținerii unor câștiguri; (concr.) cotă cu care participă cineva la o asemenea activitate</t>
        </is>
      </c>
      <c r="CS361" t="inlineStr">
        <is>
          <t/>
        </is>
      </c>
      <c r="CT361" t="inlineStr">
        <is>
          <t>premoženjski vložek v podjetje koga drugega, s katerim tihi družbenik pridobi pravico do udeležbe pri njegovem dobičku</t>
        </is>
      </c>
      <c r="CU361" t="inlineStr">
        <is>
          <t>passiv delägare: person som endast satsar kapital i ett företag utan att aktivt delta i dess verksamhet</t>
        </is>
      </c>
    </row>
    <row r="362">
      <c r="A362" s="1" t="str">
        <f>HYPERLINK("https://iate.europa.eu/entry/result/3537869/all", "3537869")</f>
        <v>3537869</v>
      </c>
      <c r="B362" t="inlineStr">
        <is>
          <t>FINANCE</t>
        </is>
      </c>
      <c r="C362" t="inlineStr">
        <is>
          <t>FINANCE|free movement of capital|financial market</t>
        </is>
      </c>
      <c r="D362" t="inlineStr">
        <is>
          <t>спекулативен клас|неинвестиционен рейтинг|спекулативна категория</t>
        </is>
      </c>
      <c r="E362" t="inlineStr">
        <is>
          <t>2|2|2</t>
        </is>
      </c>
      <c r="F362" t="inlineStr">
        <is>
          <t>||</t>
        </is>
      </c>
      <c r="G362" t="inlineStr">
        <is>
          <t>spekulativní stupeň</t>
        </is>
      </c>
      <c r="H362" t="inlineStr">
        <is>
          <t>2</t>
        </is>
      </c>
      <c r="I362" t="inlineStr">
        <is>
          <t/>
        </is>
      </c>
      <c r="J362" t="inlineStr">
        <is>
          <t>non-investment grade</t>
        </is>
      </c>
      <c r="K362" t="inlineStr">
        <is>
          <t>2</t>
        </is>
      </c>
      <c r="L362" t="inlineStr">
        <is>
          <t/>
        </is>
      </c>
      <c r="M362" t="inlineStr">
        <is>
          <t>Speculative Grade|Non-Investment Grade</t>
        </is>
      </c>
      <c r="N362" t="inlineStr">
        <is>
          <t>4|4</t>
        </is>
      </c>
      <c r="O362" t="inlineStr">
        <is>
          <t>|</t>
        </is>
      </c>
      <c r="P362" t="inlineStr">
        <is>
          <t>μη επενδυτική κατηγορία</t>
        </is>
      </c>
      <c r="Q362" t="inlineStr">
        <is>
          <t>3</t>
        </is>
      </c>
      <c r="R362" t="inlineStr">
        <is>
          <t/>
        </is>
      </c>
      <c r="S362" t="inlineStr">
        <is>
          <t>non-investment grade</t>
        </is>
      </c>
      <c r="T362" t="inlineStr">
        <is>
          <t>3</t>
        </is>
      </c>
      <c r="U362" t="inlineStr">
        <is>
          <t/>
        </is>
      </c>
      <c r="V362" t="inlineStr">
        <is>
          <t>de grado especulativo</t>
        </is>
      </c>
      <c r="W362" t="inlineStr">
        <is>
          <t>3</t>
        </is>
      </c>
      <c r="X362" t="inlineStr">
        <is>
          <t/>
        </is>
      </c>
      <c r="Y362" t="inlineStr">
        <is>
          <t/>
        </is>
      </c>
      <c r="Z362" t="inlineStr">
        <is>
          <t/>
        </is>
      </c>
      <c r="AA362" t="inlineStr">
        <is>
          <t/>
        </is>
      </c>
      <c r="AB362" t="inlineStr">
        <is>
          <t>spekulatiiviluokka</t>
        </is>
      </c>
      <c r="AC362" t="inlineStr">
        <is>
          <t>2</t>
        </is>
      </c>
      <c r="AD362" t="inlineStr">
        <is>
          <t/>
        </is>
      </c>
      <c r="AE362" t="inlineStr">
        <is>
          <t>indice de non-investissement</t>
        </is>
      </c>
      <c r="AF362" t="inlineStr">
        <is>
          <t>4</t>
        </is>
      </c>
      <c r="AG362" t="inlineStr">
        <is>
          <t/>
        </is>
      </c>
      <c r="AH362" t="inlineStr">
        <is>
          <t>grád neamhinfheistíochta</t>
        </is>
      </c>
      <c r="AI362" t="inlineStr">
        <is>
          <t>3</t>
        </is>
      </c>
      <c r="AJ362" t="inlineStr">
        <is>
          <t/>
        </is>
      </c>
      <c r="AK362" t="inlineStr">
        <is>
          <t>neinvesticijski razred</t>
        </is>
      </c>
      <c r="AL362" t="inlineStr">
        <is>
          <t>2</t>
        </is>
      </c>
      <c r="AM362" t="inlineStr">
        <is>
          <t/>
        </is>
      </c>
      <c r="AN362" t="inlineStr">
        <is>
          <t>befektetésre nem ajánlott kategória|befektetésre nem ajánlott|bóvli kategória</t>
        </is>
      </c>
      <c r="AO362" t="inlineStr">
        <is>
          <t>4|3|2</t>
        </is>
      </c>
      <c r="AP362" t="inlineStr">
        <is>
          <t>||</t>
        </is>
      </c>
      <c r="AQ362" t="inlineStr">
        <is>
          <t>non investment grade|categoria speculativa</t>
        </is>
      </c>
      <c r="AR362" t="inlineStr">
        <is>
          <t>4|4</t>
        </is>
      </c>
      <c r="AS362" t="inlineStr">
        <is>
          <t>|</t>
        </is>
      </c>
      <c r="AT362" t="inlineStr">
        <is>
          <t/>
        </is>
      </c>
      <c r="AU362" t="inlineStr">
        <is>
          <t/>
        </is>
      </c>
      <c r="AV362" t="inlineStr">
        <is>
          <t/>
        </is>
      </c>
      <c r="AW362" t="inlineStr">
        <is>
          <t>spekulatīvā kategorija</t>
        </is>
      </c>
      <c r="AX362" t="inlineStr">
        <is>
          <t>2</t>
        </is>
      </c>
      <c r="AY362" t="inlineStr">
        <is>
          <t/>
        </is>
      </c>
      <c r="AZ362" t="inlineStr">
        <is>
          <t/>
        </is>
      </c>
      <c r="BA362" t="inlineStr">
        <is>
          <t/>
        </is>
      </c>
      <c r="BB362" t="inlineStr">
        <is>
          <t/>
        </is>
      </c>
      <c r="BC362" t="inlineStr">
        <is>
          <t/>
        </is>
      </c>
      <c r="BD362" t="inlineStr">
        <is>
          <t/>
        </is>
      </c>
      <c r="BE362" t="inlineStr">
        <is>
          <t/>
        </is>
      </c>
      <c r="BF362" t="inlineStr">
        <is>
          <t>niska ocena kredytowa|rating nieinwestycyjny</t>
        </is>
      </c>
      <c r="BG362" t="inlineStr">
        <is>
          <t>3|3</t>
        </is>
      </c>
      <c r="BH362" t="inlineStr">
        <is>
          <t>|</t>
        </is>
      </c>
      <c r="BI362" t="inlineStr">
        <is>
          <t>nível de não investimento</t>
        </is>
      </c>
      <c r="BJ362" t="inlineStr">
        <is>
          <t>2</t>
        </is>
      </c>
      <c r="BK362" t="inlineStr">
        <is>
          <t/>
        </is>
      </c>
      <c r="BL362" t="inlineStr">
        <is>
          <t>categoria non-investment grade</t>
        </is>
      </c>
      <c r="BM362" t="inlineStr">
        <is>
          <t>2</t>
        </is>
      </c>
      <c r="BN362" t="inlineStr">
        <is>
          <t/>
        </is>
      </c>
      <c r="BO362" t="inlineStr">
        <is>
          <t>špekulatívny stupeň|neinvestičný stupeň (SK)</t>
        </is>
      </c>
      <c r="BP362" t="inlineStr">
        <is>
          <t>3|3</t>
        </is>
      </c>
      <c r="BQ362" t="inlineStr">
        <is>
          <t>|</t>
        </is>
      </c>
      <c r="BR362" t="inlineStr">
        <is>
          <t>stopnja nevlaganja</t>
        </is>
      </c>
      <c r="BS362" t="inlineStr">
        <is>
          <t>2</t>
        </is>
      </c>
      <c r="BT362" t="inlineStr">
        <is>
          <t/>
        </is>
      </c>
      <c r="BU362" t="inlineStr">
        <is>
          <t>skräpstatus|låg kreditvärdighet</t>
        </is>
      </c>
      <c r="BV362" t="inlineStr">
        <is>
          <t>3|3</t>
        </is>
      </c>
      <c r="BW362" t="inlineStr">
        <is>
          <t>|</t>
        </is>
      </c>
      <c r="BX362" t="inlineStr">
        <is>
          <t>всеки рейтинг по-нисък от "BBB" рейтинга</t>
        </is>
      </c>
      <c r="BY362" t="inlineStr">
        <is>
          <t>kategorie BB+ až C nebo D, resp. BaI až D na ratingové stupnici</t>
        </is>
      </c>
      <c r="BZ362" t="inlineStr">
        <is>
          <t>Mere spekulative obligationer, som har en rating lavere end Investment Grade hos kreditvurderingsbureauerne.</t>
        </is>
      </c>
      <c r="CA362" t="inlineStr">
        <is>
          <t>Ratings von Anleihen geringer Bonität und spekulativer Qualität.</t>
        </is>
      </c>
      <c r="CB362" t="inlineStr">
        <is>
          <t>Ως «μη επενδυτική» θεωρείται η κατηγορία στην οποία εντάσσονται αξίες, μετοχές, επιχειρήσεις, χώρες κλπ., οι οποίες δεν θεωρούνται φερέγγυες και ασφαλείς για επενδύσεις.</t>
        </is>
      </c>
      <c r="CC362" t="inlineStr">
        <is>
          <t>any rating below the 'BBB' rating</t>
        </is>
      </c>
      <c r="CD362" t="inlineStr">
        <is>
          <t>Calificación del nivel de riesgo de entidades, valores o emisiones. Implica que se presentan factores de riesgo que podrían llevar, en mayor o menor medida, al incumplimiento en el pago de intereses o capital.&lt;br&gt;El "grado especulativo" corresponde a calificaciones BB+ o inferiores.</t>
        </is>
      </c>
      <c r="CE362" t="inlineStr">
        <is>
          <t/>
        </is>
      </c>
      <c r="CF362" t="inlineStr">
        <is>
          <t/>
        </is>
      </c>
      <c r="CG362" t="inlineStr">
        <is>
          <t/>
        </is>
      </c>
      <c r="CH362" t="inlineStr">
        <is>
          <t/>
        </is>
      </c>
      <c r="CI362" t="inlineStr">
        <is>
          <t/>
        </is>
      </c>
      <c r="CJ362" t="inlineStr">
        <is>
          <t>A három legnagyobb hitelminősítő (Fitch Ratings, Moody’s Investors Service, Standard &amp;amp; Poor’s, amennyiben vannak elérhető adataik) által meghatározott hosszú távú kibocsátói minősítések közül a BBB- (másként: BBB mínusz), illetve Baa3 (másként: BAA3) alatti minősítések.</t>
        </is>
      </c>
      <c r="CK362" t="inlineStr">
        <is>
          <t/>
        </is>
      </c>
      <c r="CL362" t="inlineStr">
        <is>
          <t/>
        </is>
      </c>
      <c r="CM362" t="inlineStr">
        <is>
          <t>Viss, kas ir zemāks par BBB- [kredītreitingu] tiek saukts par spekulatīvo kategoriju.</t>
        </is>
      </c>
      <c r="CN362" t="inlineStr">
        <is>
          <t/>
        </is>
      </c>
      <c r="CO362" t="inlineStr">
        <is>
          <t/>
        </is>
      </c>
      <c r="CP362" t="inlineStr">
        <is>
          <t/>
        </is>
      </c>
      <c r="CQ362" t="inlineStr">
        <is>
          <t/>
        </is>
      </c>
      <c r="CR362" t="inlineStr">
        <is>
          <t/>
        </is>
      </c>
      <c r="CS362" t="inlineStr">
        <is>
          <t>investície do cenných papierov v tejto kategórii majú špekulatívny charakter s ohľadom na možnosti dlžníkov splácať úroky a istinu</t>
        </is>
      </c>
      <c r="CT362" t="inlineStr">
        <is>
          <t/>
        </is>
      </c>
      <c r="CU362" t="inlineStr">
        <is>
          <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2022-08-05T10:48:49Z</dcterms:created>
  <dc:creator>Apache POI</dc:creator>
</cp:coreProperties>
</file>